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svg" ContentType="image/svg+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427"/>
  <workbookPr defaultThemeVersion="166925"/>
  <mc:AlternateContent xmlns:mc="http://schemas.openxmlformats.org/markup-compatibility/2006">
    <mc:Choice Requires="x15">
      <x15ac:absPath xmlns:x15ac="http://schemas.microsoft.com/office/spreadsheetml/2010/11/ac" url="\\ALERSODC2K12\tecnico\MS_PATRIMONIO\TRIENNALE\ANNUALITA 2022\- mod. SUBAPPALTI\"/>
    </mc:Choice>
  </mc:AlternateContent>
  <xr:revisionPtr revIDLastSave="0" documentId="13_ncr:1_{90A8F37F-53B4-41AF-994B-51D512FE403D}" xr6:coauthVersionLast="47" xr6:coauthVersionMax="47" xr10:uidLastSave="{00000000-0000-0000-0000-000000000000}"/>
  <bookViews>
    <workbookView xWindow="-120" yWindow="-120" windowWidth="29040" windowHeight="17640" xr2:uid="{06BD7B60-5505-4DD3-BF1A-2B5085414080}"/>
  </bookViews>
  <sheets>
    <sheet name="mod.D_prezzi" sheetId="4" r:id="rId1"/>
  </sheets>
  <definedNames>
    <definedName name="_xlnm.Print_Area" localSheetId="0">mod.D_prezzi!$A$1:$M$149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L136" i="4" l="1"/>
  <c r="L134" i="4"/>
  <c r="I136" i="4"/>
  <c r="I134" i="4"/>
  <c r="C136" i="4"/>
  <c r="C134" i="4"/>
  <c r="C132" i="4"/>
  <c r="C130" i="4"/>
  <c r="C128" i="4"/>
  <c r="G97" i="4" l="1"/>
  <c r="K97" i="4" s="1"/>
  <c r="J81" i="4"/>
  <c r="H81" i="4"/>
  <c r="D81" i="4"/>
  <c r="D89" i="4"/>
  <c r="D88" i="4"/>
  <c r="D87" i="4"/>
  <c r="D86" i="4"/>
  <c r="D85" i="4"/>
  <c r="D84" i="4"/>
  <c r="D83" i="4"/>
  <c r="D82" i="4"/>
  <c r="C89" i="4"/>
  <c r="B89" i="4"/>
  <c r="A89" i="4"/>
  <c r="C88" i="4"/>
  <c r="B88" i="4"/>
  <c r="A88" i="4"/>
  <c r="C87" i="4"/>
  <c r="B87" i="4"/>
  <c r="A87" i="4"/>
  <c r="C86" i="4"/>
  <c r="B86" i="4"/>
  <c r="A86" i="4"/>
  <c r="C85" i="4"/>
  <c r="B85" i="4"/>
  <c r="A85" i="4"/>
  <c r="C84" i="4"/>
  <c r="B84" i="4"/>
  <c r="A84" i="4"/>
  <c r="C83" i="4"/>
  <c r="B83" i="4"/>
  <c r="A83" i="4"/>
  <c r="C82" i="4"/>
  <c r="B82" i="4"/>
  <c r="A82" i="4"/>
  <c r="C81" i="4"/>
  <c r="B81" i="4"/>
  <c r="A81" i="4"/>
  <c r="L65" i="4"/>
  <c r="J59" i="4"/>
  <c r="G59" i="4"/>
  <c r="D57" i="4"/>
  <c r="AJ74" i="4"/>
  <c r="AI76" i="4"/>
  <c r="AK70" i="4"/>
  <c r="AK71" i="4"/>
  <c r="AK72" i="4"/>
  <c r="AK73" i="4"/>
  <c r="AK69" i="4"/>
  <c r="AK68" i="4"/>
  <c r="AK67" i="4"/>
  <c r="AK66" i="4"/>
  <c r="AK65" i="4"/>
  <c r="P65" i="4"/>
  <c r="AD70" i="4"/>
  <c r="AF66" i="4"/>
  <c r="AF67" i="4"/>
  <c r="AF68" i="4"/>
  <c r="AF69" i="4"/>
  <c r="AF65" i="4"/>
  <c r="P66" i="4"/>
  <c r="P67" i="4"/>
  <c r="P68" i="4"/>
  <c r="P69" i="4"/>
  <c r="P70" i="4"/>
  <c r="P71" i="4"/>
  <c r="P72" i="4"/>
  <c r="P73" i="4"/>
  <c r="E65" i="4"/>
  <c r="H65" i="4" s="1"/>
  <c r="H97" i="4" l="1"/>
  <c r="J97" i="4" s="1"/>
  <c r="F81" i="4"/>
  <c r="G81" i="4" s="1"/>
  <c r="I81" i="4" s="1"/>
  <c r="K81" i="4" s="1"/>
  <c r="M65" i="4"/>
  <c r="J65" i="4"/>
  <c r="AK74" i="4"/>
  <c r="AK76" i="4" s="1"/>
  <c r="AF70" i="4"/>
  <c r="P74" i="4"/>
  <c r="D59" i="4"/>
  <c r="J82" i="4" l="1"/>
  <c r="M82" i="4" s="1"/>
  <c r="J83" i="4"/>
  <c r="M83" i="4" s="1"/>
  <c r="J84" i="4"/>
  <c r="M84" i="4" s="1"/>
  <c r="J85" i="4"/>
  <c r="M85" i="4" s="1"/>
  <c r="J86" i="4"/>
  <c r="M86" i="4" s="1"/>
  <c r="J87" i="4"/>
  <c r="M87" i="4" s="1"/>
  <c r="J88" i="4"/>
  <c r="M88" i="4" s="1"/>
  <c r="J89" i="4"/>
  <c r="M89" i="4" s="1"/>
  <c r="M81" i="4"/>
  <c r="H82" i="4"/>
  <c r="H83" i="4"/>
  <c r="H84" i="4"/>
  <c r="H85" i="4"/>
  <c r="H86" i="4"/>
  <c r="H87" i="4"/>
  <c r="H88" i="4"/>
  <c r="H89" i="4"/>
  <c r="G103" i="4"/>
  <c r="K103" i="4" s="1"/>
  <c r="G102" i="4"/>
  <c r="K102" i="4" s="1"/>
  <c r="G101" i="4"/>
  <c r="K101" i="4" s="1"/>
  <c r="G100" i="4"/>
  <c r="H100" i="4" s="1"/>
  <c r="J100" i="4" s="1"/>
  <c r="G99" i="4"/>
  <c r="K99" i="4" s="1"/>
  <c r="G98" i="4"/>
  <c r="K98" i="4" s="1"/>
  <c r="M91" i="4" l="1"/>
  <c r="K100" i="4"/>
  <c r="K105" i="4" s="1"/>
  <c r="H98" i="4"/>
  <c r="J98" i="4" s="1"/>
  <c r="H102" i="4"/>
  <c r="J102" i="4" s="1"/>
  <c r="H99" i="4"/>
  <c r="J99" i="4" s="1"/>
  <c r="H101" i="4"/>
  <c r="J101" i="4" s="1"/>
  <c r="H103" i="4"/>
  <c r="J103" i="4" s="1"/>
  <c r="S65" i="4" l="1"/>
  <c r="X65" i="4"/>
  <c r="O65" i="4"/>
  <c r="Q65" i="4" s="1"/>
  <c r="B111" i="4"/>
  <c r="J104" i="4"/>
  <c r="B117" i="4" s="1"/>
  <c r="L66" i="4"/>
  <c r="L67" i="4"/>
  <c r="L68" i="4"/>
  <c r="L69" i="4"/>
  <c r="L70" i="4"/>
  <c r="L71" i="4"/>
  <c r="L72" i="4"/>
  <c r="L73" i="4"/>
  <c r="E73" i="4"/>
  <c r="E71" i="4"/>
  <c r="E66" i="4"/>
  <c r="E67" i="4"/>
  <c r="E69" i="4"/>
  <c r="E68" i="4"/>
  <c r="E70" i="4"/>
  <c r="E72" i="4"/>
  <c r="H66" i="4" l="1"/>
  <c r="S66" i="4" s="1"/>
  <c r="F82" i="4"/>
  <c r="G82" i="4" s="1"/>
  <c r="I82" i="4" s="1"/>
  <c r="K82" i="4" s="1"/>
  <c r="H67" i="4"/>
  <c r="S67" i="4" s="1"/>
  <c r="F83" i="4"/>
  <c r="G83" i="4" s="1"/>
  <c r="I83" i="4" s="1"/>
  <c r="K83" i="4" s="1"/>
  <c r="H68" i="4"/>
  <c r="M68" i="4" s="1"/>
  <c r="F84" i="4"/>
  <c r="G84" i="4" s="1"/>
  <c r="I84" i="4" s="1"/>
  <c r="K84" i="4" s="1"/>
  <c r="H69" i="4"/>
  <c r="S69" i="4" s="1"/>
  <c r="F85" i="4"/>
  <c r="G85" i="4" s="1"/>
  <c r="I85" i="4" s="1"/>
  <c r="K85" i="4" s="1"/>
  <c r="H72" i="4"/>
  <c r="S72" i="4" s="1"/>
  <c r="F88" i="4"/>
  <c r="G88" i="4" s="1"/>
  <c r="I88" i="4" s="1"/>
  <c r="K88" i="4" s="1"/>
  <c r="H71" i="4"/>
  <c r="S71" i="4" s="1"/>
  <c r="F87" i="4"/>
  <c r="G87" i="4" s="1"/>
  <c r="I87" i="4" s="1"/>
  <c r="K87" i="4" s="1"/>
  <c r="H73" i="4"/>
  <c r="S73" i="4" s="1"/>
  <c r="F89" i="4"/>
  <c r="G89" i="4" s="1"/>
  <c r="I89" i="4" s="1"/>
  <c r="K89" i="4" s="1"/>
  <c r="H70" i="4"/>
  <c r="S70" i="4" s="1"/>
  <c r="F86" i="4"/>
  <c r="G86" i="4" s="1"/>
  <c r="I86" i="4" s="1"/>
  <c r="K86" i="4" s="1"/>
  <c r="L75" i="4"/>
  <c r="T65" i="4"/>
  <c r="U65" i="4" s="1"/>
  <c r="V65" i="4" s="1"/>
  <c r="J66" i="4"/>
  <c r="R65" i="4"/>
  <c r="Y65" i="4"/>
  <c r="O73" i="4" l="1"/>
  <c r="Q73" i="4" s="1"/>
  <c r="X73" i="4"/>
  <c r="Y73" i="4" s="1"/>
  <c r="X66" i="4"/>
  <c r="Y66" i="4" s="1"/>
  <c r="J67" i="4"/>
  <c r="M67" i="4"/>
  <c r="M66" i="4"/>
  <c r="M70" i="4"/>
  <c r="M73" i="4"/>
  <c r="J73" i="4"/>
  <c r="O67" i="4"/>
  <c r="Q67" i="4" s="1"/>
  <c r="X67" i="4"/>
  <c r="Y67" i="4" s="1"/>
  <c r="J74" i="4"/>
  <c r="O69" i="4"/>
  <c r="Q69" i="4" s="1"/>
  <c r="X69" i="4"/>
  <c r="Y69" i="4" s="1"/>
  <c r="O66" i="4"/>
  <c r="Q66" i="4" s="1"/>
  <c r="M69" i="4"/>
  <c r="X72" i="4"/>
  <c r="Y72" i="4" s="1"/>
  <c r="O72" i="4"/>
  <c r="Q72" i="4" s="1"/>
  <c r="J71" i="4"/>
  <c r="X70" i="4"/>
  <c r="Y70" i="4" s="1"/>
  <c r="O70" i="4"/>
  <c r="Q70" i="4" s="1"/>
  <c r="S68" i="4"/>
  <c r="S74" i="4" s="1"/>
  <c r="O68" i="4"/>
  <c r="Q68" i="4" s="1"/>
  <c r="X68" i="4"/>
  <c r="Y68" i="4" s="1"/>
  <c r="J72" i="4"/>
  <c r="X71" i="4"/>
  <c r="Y71" i="4" s="1"/>
  <c r="K90" i="4"/>
  <c r="M72" i="4"/>
  <c r="M71" i="4"/>
  <c r="O71" i="4"/>
  <c r="Q71" i="4" s="1"/>
  <c r="R73" i="4"/>
  <c r="T73" i="4" l="1"/>
  <c r="U73" i="4" s="1"/>
  <c r="V73" i="4" s="1"/>
  <c r="R67" i="4"/>
  <c r="T67" i="4"/>
  <c r="U67" i="4" s="1"/>
  <c r="V67" i="4" s="1"/>
  <c r="T69" i="4"/>
  <c r="U69" i="4" s="1"/>
  <c r="V69" i="4" s="1"/>
  <c r="R69" i="4"/>
  <c r="T72" i="4"/>
  <c r="U72" i="4" s="1"/>
  <c r="V72" i="4" s="1"/>
  <c r="R72" i="4"/>
  <c r="M76" i="4"/>
  <c r="Y76" i="4" s="1"/>
  <c r="P78" i="4" s="1"/>
  <c r="T66" i="4"/>
  <c r="U66" i="4" s="1"/>
  <c r="V66" i="4" s="1"/>
  <c r="R66" i="4"/>
  <c r="R70" i="4"/>
  <c r="Q74" i="4"/>
  <c r="Y74" i="4"/>
  <c r="R68" i="4"/>
  <c r="T70" i="4"/>
  <c r="U70" i="4" s="1"/>
  <c r="V70" i="4" s="1"/>
  <c r="T68" i="4"/>
  <c r="U68" i="4" s="1"/>
  <c r="V68" i="4" s="1"/>
  <c r="D117" i="4"/>
  <c r="D111" i="4"/>
  <c r="R71" i="4"/>
  <c r="T71" i="4"/>
  <c r="U71" i="4" s="1"/>
  <c r="V71" i="4" s="1"/>
  <c r="O74" i="4"/>
  <c r="P75" i="4" s="1"/>
  <c r="A117" i="4"/>
  <c r="C117" i="4" s="1"/>
  <c r="J68" i="4"/>
  <c r="J69" i="4"/>
  <c r="J70" i="4"/>
  <c r="S75" i="4" l="1"/>
  <c r="P76" i="4"/>
  <c r="Y75" i="4"/>
  <c r="A111" i="4"/>
  <c r="C111" i="4" s="1"/>
  <c r="F111" i="4" l="1"/>
  <c r="E111" i="4"/>
  <c r="P79" i="4"/>
</calcChain>
</file>

<file path=xl/sharedStrings.xml><?xml version="1.0" encoding="utf-8"?>
<sst xmlns="http://schemas.openxmlformats.org/spreadsheetml/2006/main" count="239" uniqueCount="153">
  <si>
    <t>%</t>
  </si>
  <si>
    <t>€</t>
  </si>
  <si>
    <t>C</t>
  </si>
  <si>
    <t>B</t>
  </si>
  <si>
    <t xml:space="preserve">Importo totale della parte d’opera da subappaltare – con riferimento ai prezzi del contratto d’appalto </t>
  </si>
  <si>
    <t>H=G</t>
  </si>
  <si>
    <t>G = D-E-F</t>
  </si>
  <si>
    <t>F</t>
  </si>
  <si>
    <t xml:space="preserve">E </t>
  </si>
  <si>
    <t>D</t>
  </si>
  <si>
    <t xml:space="preserve">A </t>
  </si>
  <si>
    <t>U.M.</t>
  </si>
  <si>
    <t>€/U.M.</t>
  </si>
  <si>
    <t xml:space="preserve">Importo del contratto di subappalto </t>
  </si>
  <si>
    <t>Quantità prevista nel contratto di subappalto</t>
  </si>
  <si>
    <t xml:space="preserve">Prezzo Unitario applicato al subappaltatore </t>
  </si>
  <si>
    <t xml:space="preserve">Prezzo Unitario del contratto relativo alle lavorazioni da subappaltare </t>
  </si>
  <si>
    <t>Quota parte del prezzo unitario relativo ai materiali e mezzi d’opera che l’Appaltatore fornisce al subappaltatore</t>
  </si>
  <si>
    <t>Quota parte del prezzo unitario relativo alle prestazioni elementari che rimangono all’Appaltatore</t>
  </si>
  <si>
    <t>Descrizione sintetica della lavorazione</t>
  </si>
  <si>
    <t>TOTALE LAVORI CONTRATTO DI SUBAPPALTO</t>
  </si>
  <si>
    <t>TOTALE SICUREZZA CONTRATTO DI SUBAPPALTO</t>
  </si>
  <si>
    <t>C = A+B</t>
  </si>
  <si>
    <t>E</t>
  </si>
  <si>
    <t>I</t>
  </si>
  <si>
    <t>L = H × I</t>
  </si>
  <si>
    <t>SCONTO MEDIO APPLICATO AL SUBAPPALTATORE</t>
  </si>
  <si>
    <t>TOTALE IMPORTO DELLA PARTE D'OPERA DA SUBAPPALTARE (costi della sicurezza esclusi)</t>
  </si>
  <si>
    <t>Importo TOTALE della parte d’opera da subappaltare – con riferimento ai prezzi del contratto d’appalto</t>
  </si>
  <si>
    <t>M</t>
  </si>
  <si>
    <t>G</t>
  </si>
  <si>
    <t>H=E-F-G</t>
  </si>
  <si>
    <t xml:space="preserve">Quantità </t>
  </si>
  <si>
    <t>Importo totale
CONTRATTO DI SUBAPPALTO</t>
  </si>
  <si>
    <t>L=100%-(I/H)</t>
  </si>
  <si>
    <t>O = H x M</t>
  </si>
  <si>
    <t>IL DIRETTORE DEI LAVORI</t>
  </si>
  <si>
    <t>I=G - H</t>
  </si>
  <si>
    <t xml:space="preserve">Importo unitario
manodopera da subappaltare </t>
  </si>
  <si>
    <t>M = I x L</t>
  </si>
  <si>
    <t xml:space="preserve">Importo 
manodopera da subappaltare </t>
  </si>
  <si>
    <t>IMPORTO TOTALE DELLA MANODOPERA DA SUBAPPALTARE</t>
  </si>
  <si>
    <t>N</t>
  </si>
  <si>
    <t>O = N x L</t>
  </si>
  <si>
    <t>Quota parte del prezzo unitario relativo alle prestazioni elementari (MANODOPERA) che rimangono all’Appaltatore</t>
  </si>
  <si>
    <t>H = F tabella A1</t>
  </si>
  <si>
    <t>TOTALE SICUREZZA DELLA PARTE D'OPERA DA SUBAPPALTARE (deve risultare ≥ totale colonna L)</t>
  </si>
  <si>
    <t xml:space="preserve">M = G x I </t>
  </si>
  <si>
    <t>Incidenza % di C sul contratto d'appalto</t>
  </si>
  <si>
    <t>Importo lavori della parte d’opera da subappaltare</t>
  </si>
  <si>
    <t>Modello D</t>
  </si>
  <si>
    <t>PARTI D'OPERA OGGETTO DEL PRESENTE SUBAPPALTO/COTTIMO:</t>
  </si>
  <si>
    <t>Il sottoscritto</t>
  </si>
  <si>
    <t>in qualità di</t>
  </si>
  <si>
    <t>dell'impresa appaltatrice, ai sensi del D.P.R. n. 445/2000 e s.m.i.</t>
  </si>
  <si>
    <t>DICHIARA CHE:</t>
  </si>
  <si>
    <t>nato a</t>
  </si>
  <si>
    <t xml:space="preserve">ai sensi del comma 14 dell'art. 105 del D. Lgs. 50/2016 e s.m.i. </t>
  </si>
  <si>
    <t>2) come si evince dalle tabelle A.2 e A.3 di seguito riportate, i costi della sicurezza e della manodopera relativi alle lavorazioni affidate vengono riconosciuti al subappaltatore senza applicazione di alcun ribasso nel rispetto di quanto previsto al secondo periodo del comma 14 dell’art. 105 del D.Lgs. 50/2016 s.m.i..</t>
  </si>
  <si>
    <t>3) di essere a conoscenza che sui dati dichiarati potranno essere effettuati controlli ai sensi dell’art. 71 del DPR n. 445/2000;</t>
  </si>
  <si>
    <t>5) di essere informato, ai sensi e per gli effetti di cui al Regolamento UE 2016/679 e s.m.i., che i dati personali raccolti saranno trattati, anche con strumenti informatici, esclusivamente nell’ambito del procedimento per il quale la presente dichiarazione viene resa;</t>
  </si>
  <si>
    <t>4) di autorizzare la Stazione Appaltante al trattamento dei dati, esclusivamente per le finalità inerenti la gestione della procedura, ai sensi del nuovo Regolamento Europeo sulla protezione dei dati GDPR 679/2016;</t>
  </si>
  <si>
    <t>6) di impegnarsi a comunicare tempestivamente alla Stazione Appaltante ogni eventuale variazione riguardante le dichiarazioni di cui alla presente.</t>
  </si>
  <si>
    <t>partita IVA</t>
  </si>
  <si>
    <t>il</t>
  </si>
  <si>
    <t>sconto offerto dall'appaltatore in sede di gara:</t>
  </si>
  <si>
    <t>Importo complessivo del contratto d'appalto:</t>
  </si>
  <si>
    <t>di cui:</t>
  </si>
  <si>
    <t xml:space="preserve">per lavori </t>
  </si>
  <si>
    <t>Importo lavori da contratto di subappalto</t>
  </si>
  <si>
    <t>A = tot colonna N della tab. A1</t>
  </si>
  <si>
    <t>B = tot colonna I della tab. A3</t>
  </si>
  <si>
    <t>Costi della sicurezza da PSC
relativi alla parte d’opera da subappaltare</t>
  </si>
  <si>
    <t>C.F.</t>
  </si>
  <si>
    <t>B = tot colonna M tab. A3</t>
  </si>
  <si>
    <t xml:space="preserve">Costi della sicurezza da PSC </t>
  </si>
  <si>
    <t>(SPAZIO RISERVATO ALLA STAZIONE APPALTANTE)</t>
  </si>
  <si>
    <t>IL COORDINATORE DELLA SICUREZZA IN ESECUZIONE</t>
  </si>
  <si>
    <t>Unità di misura</t>
  </si>
  <si>
    <t xml:space="preserve">Importo totale della manodopera riconosciuta al Subappatatore </t>
  </si>
  <si>
    <t>L = = M tab. A1</t>
  </si>
  <si>
    <t>E = D - ribasso</t>
  </si>
  <si>
    <r>
      <t xml:space="preserve">sono stati utilizzati gli stessi prezzi unitari del contratto di appalto con ribasso </t>
    </r>
    <r>
      <rPr>
        <u/>
        <sz val="16"/>
        <rFont val="Calibri"/>
        <family val="2"/>
        <scheme val="minor"/>
      </rPr>
      <t>superiore</t>
    </r>
    <r>
      <rPr>
        <sz val="16"/>
        <rFont val="Calibri"/>
        <family val="2"/>
        <scheme val="minor"/>
      </rPr>
      <t xml:space="preserve"> al 20%, pertanto si allegano alla presente dichiarazione i documenti necessari a dimostrare che il contratto di subappalto assicura comunque gli stessi standard qualitativi e prestazionali previsti nel contratto di appalto.</t>
    </r>
  </si>
  <si>
    <r>
      <t xml:space="preserve">sono stati utilizzati gli stessi prezzi unitari del contratto di appalto con ribasso </t>
    </r>
    <r>
      <rPr>
        <u/>
        <sz val="16"/>
        <rFont val="Calibri"/>
        <family val="2"/>
        <scheme val="minor"/>
      </rPr>
      <t>non superiore</t>
    </r>
    <r>
      <rPr>
        <sz val="16"/>
        <rFont val="Calibri"/>
        <family val="2"/>
        <scheme val="minor"/>
      </rPr>
      <t xml:space="preserve"> al 20%;</t>
    </r>
  </si>
  <si>
    <t>TABELLE GIUSTIFICATIVE DEI PREZZI</t>
  </si>
  <si>
    <t>L’APPALTATORE</t>
  </si>
  <si>
    <t>Documento informatico sottoscritto con firma digitale
(art. 24 D.Lgs. 82/2005)</t>
  </si>
  <si>
    <t>[da rendere dall'appaltatore su carta intestata]</t>
  </si>
  <si>
    <t>D = tot colonna M della tab. A2</t>
  </si>
  <si>
    <t>di cui costi della  manodopera relativi alla parte d’opera da subappaltare</t>
  </si>
  <si>
    <t>A = tot colonna O  tab. A1</t>
  </si>
  <si>
    <t>D = tot colonna O della tab. A2</t>
  </si>
  <si>
    <t>IMPORTO TOTALE DELLA MANODOPERA RICONOSCIUTA ALL'APPALTATORE</t>
  </si>
  <si>
    <t>Importo complessivo contratto di subappalto</t>
  </si>
  <si>
    <t>di cui costi della  manodopera riconsociuti al subappatatore</t>
  </si>
  <si>
    <t>1) per le parti di LAVORI da affidare in subappalto sono garantiti gli stessi standard qualitativi e prestazionali previsti nel contratto d'appalto e, come si evince dalla tabella A.1 di seguito riportata:</t>
  </si>
  <si>
    <t xml:space="preserve">Articolo da Elenco Prezzi  </t>
  </si>
  <si>
    <t>Descrizione sintetica dell'articolo</t>
  </si>
  <si>
    <t>xxxxxxxxxxxxxxx</t>
  </si>
  <si>
    <t>N = I × M</t>
  </si>
  <si>
    <t>Quota parte del prezzo unitario netto relativo alle prestazioni elementari (MANODOPERA) che rimangono all’Appaltatore</t>
  </si>
  <si>
    <t>Quota parte del prezzo unitario netto relativo ai materiali e mezzi d’opera che l’Appaltatore fornisce al subappaltatore</t>
  </si>
  <si>
    <t>Ribasso % applicato al subappaltatore</t>
  </si>
  <si>
    <t>1C.xx.xxxx</t>
  </si>
  <si>
    <t>m</t>
  </si>
  <si>
    <t xml:space="preserve">INCIDENZA %
MANODOPERA (da elenco prezzi) </t>
  </si>
  <si>
    <t>Prezzo Unitario da  
CONTRATTO D'APPALTO 
(netto)</t>
  </si>
  <si>
    <t>Prezzo Unitario da 
 PROGETTO 
(al lordo del ribasso d'asta)</t>
  </si>
  <si>
    <t>Importo
manodopera 
CONTRATTO D'APPALTO</t>
  </si>
  <si>
    <t>Prezzo Unitario</t>
  </si>
  <si>
    <t xml:space="preserve">Prezzo Unitario  della sicurezza da subappaltare </t>
  </si>
  <si>
    <t>Prezzo Unitario applicato al subappaltatore (senza applicazione di ribasso)</t>
  </si>
  <si>
    <t>Importo unitario della manodopera riconosciuta effettivamente al Subappaltatore (senza applicazione di ribasso)</t>
  </si>
  <si>
    <t xml:space="preserve">      Il sottoscritto, in qualità di Direttore dei Lavori, esperite le verifiche di competenza, ha accertato che risultano rispettate le disposizioni di cui all'art. 105 comma 14 del D.Lgs. 50/2016 e s.m.i.,  che sono garantiti gli stessi standard qualitativi e prestazionali previsti nel contratto d'appalto e che i costi della manodopera riconosciuti dall'appaltatatore al subappaltatore sono senza applicazione di alcun ribasso d'asta.</t>
  </si>
  <si>
    <t xml:space="preserve">      Il sottoscritto, in qualità di Coordinatore della sicurezza in fase di esecuzione, esperite le verifiche di competenza, ha accertato che risultano rispettate le disposizioni di cui all'art. 105 comma 14 del D.Lgs. 50/2016 e s.m.i., che i costi della sicurezza e della manodopera riconosciuti dall'appaltatatore al subappaltatore sono congrui e senza applicazione di alcun ribasso d'asta.</t>
  </si>
  <si>
    <t>MANUTENZIONE STRAORDINARIA …</t>
  </si>
  <si>
    <t>B79J210015200XX</t>
  </si>
  <si>
    <t>89922152XX</t>
  </si>
  <si>
    <t>XXXX</t>
  </si>
  <si>
    <t>XXX</t>
  </si>
  <si>
    <t>2)</t>
  </si>
  <si>
    <t>1)</t>
  </si>
  <si>
    <t>OG1</t>
  </si>
  <si>
    <t>XXXXX</t>
  </si>
  <si>
    <t>(XX)</t>
  </si>
  <si>
    <t>30/11/XXXX</t>
  </si>
  <si>
    <t>LEGALE RAPPRESENTANTE</t>
  </si>
  <si>
    <t>IMPRESA APPALTATRICE:</t>
  </si>
  <si>
    <t>IMPRESA SUBAPPALTATRICE:</t>
  </si>
  <si>
    <t>ALBERTO XXXXX</t>
  </si>
  <si>
    <t>[le caselle da compilare sono quelle in GRIGIO; le altre caselle contengono già le formule; i dati riportati sono solo da esempio per una corretta compilazione]</t>
  </si>
  <si>
    <t>[indicare le stesse parti d’opera riportate nell'istanza - modello A]</t>
  </si>
  <si>
    <t>3)</t>
  </si>
  <si>
    <t>RASATURA E TINTEGGIATURA ANDRONE DI INGRESSO E VANO SCALA</t>
  </si>
  <si>
    <t xml:space="preserve">Incidenza % di C sulla categoria </t>
  </si>
  <si>
    <t>TABELLA A) LAVORI - COSTI SICUREZZA ESCLUSI</t>
  </si>
  <si>
    <t>TABELLA B) MANODOPERA SUI LAVORI</t>
  </si>
  <si>
    <t>TABELLA C) COSTI SICUREZZA DA P.S.C. NON SOGGETTI A RIBASSO</t>
  </si>
  <si>
    <t>TABELLA D)  IMPORTO DELLA PARTE D'OPERA DA SUBAPPALTARE CON RIFERIMENTO AI PREZZI DEL CONTRATTO PRINCIPALE APPALTO</t>
  </si>
  <si>
    <t>TABELLA E)  IMPORTO DEL CONTRATTO DI SUBAPPALTO</t>
  </si>
  <si>
    <t>prevalente</t>
  </si>
  <si>
    <t>scorporabile</t>
  </si>
  <si>
    <t>SIOS (comma 11 art. 89 D.Lgs. 50/2016 s.m.i.)</t>
  </si>
  <si>
    <t>CUP:</t>
  </si>
  <si>
    <t>CIG:</t>
  </si>
  <si>
    <t>LAVORI DI:</t>
  </si>
  <si>
    <t>VERIFICHE AI SENSI DELL'ART. 105 CO. 14 D.LGS. 50/2016 E S.M.I.</t>
  </si>
  <si>
    <t>per costi della sicurezza</t>
  </si>
  <si>
    <t>Importo categoria da CSA - parte I:</t>
  </si>
  <si>
    <t>Importo  categoria da Contratto d'Appalto:</t>
  </si>
  <si>
    <r>
      <t xml:space="preserve">Categoria </t>
    </r>
    <r>
      <rPr>
        <b/>
        <i/>
        <u/>
        <sz val="16"/>
        <rFont val="Calibri"/>
        <family val="2"/>
        <scheme val="minor"/>
      </rPr>
      <t>delle opere da subappaltare</t>
    </r>
    <r>
      <rPr>
        <b/>
        <i/>
        <sz val="16"/>
        <rFont val="Calibri"/>
        <family val="2"/>
        <scheme val="minor"/>
      </rPr>
      <t>:</t>
    </r>
  </si>
  <si>
    <r>
      <t xml:space="preserve">Articolo da Elenco Prezzi Unitari di contratto 
</t>
    </r>
    <r>
      <rPr>
        <sz val="12"/>
        <color rgb="FF000000"/>
        <rFont val="Calibri"/>
        <family val="2"/>
        <scheme val="minor"/>
      </rPr>
      <t xml:space="preserve">
</t>
    </r>
    <r>
      <rPr>
        <b/>
        <sz val="12"/>
        <color rgb="FF000000"/>
        <rFont val="Calibri"/>
        <family val="2"/>
        <scheme val="minor"/>
      </rPr>
      <t>SICUREZZA DA PSC</t>
    </r>
    <r>
      <rPr>
        <sz val="12"/>
        <color rgb="FF000000"/>
        <rFont val="Calibri"/>
        <family val="2"/>
        <scheme val="minor"/>
      </rPr>
      <t xml:space="preserve"> </t>
    </r>
  </si>
  <si>
    <r>
      <rPr>
        <b/>
        <sz val="10"/>
        <color theme="1"/>
        <rFont val="Calibri"/>
        <family val="2"/>
        <scheme val="minor"/>
      </rPr>
      <t>Informativa e consenso al trattamento dei dati personali</t>
    </r>
    <r>
      <rPr>
        <sz val="10"/>
        <color theme="1"/>
        <rFont val="Calibri"/>
        <family val="2"/>
        <scheme val="minor"/>
      </rPr>
      <t xml:space="preserve">
Ai sensi dell'art. 13 del Regolamento UE 2016/679 "Regolamento generale sulla protezione dei dati" si informa che Aler Bergamo - Lecco - Sondrio tratta i dati personali necessari per la gestione dei diversi rapporti che potrebbero instaurarsi tra le Parti (utenti, clienti, fornitori, ecc.) nel pieno rispetto della normativa indicata e che tale trattamento è improntato sui principi di liceità, correttezza e trasparenza (ai sensi degli art. 5 del Regolamento UE 2016/679) allo scopo di tutelare i Suoi diritti.
1.	Finalità del trattamento dei dati
I dati forniti vengono raccolti e trattati per verificare la sussistenza dei requisiti richiesti dalla legge ai fini dell’autorizzazione all’appaltatore ad affidare a terzi l'esecuzione di parte delle prestazioni o lavorazioni oggetto del contratto di appalto tramite subappalto, cottimo, subcontratti e distacchi di personale e in particolare, ai fini della verifica delle capacità amministrative e tecnico-economiche di tali soggetti, in adempimento di precisi obblighi di legge derivanti dalla normativa in materia di appalti e contrattualistica pubblica.
2.	Base giuridica del trattamento
L’operatore economico affidatario è tenuto a fornire i dati ad ALER, in ragione degli obblighi di legge derivanti dalla normativa in materia di appalti e contrattualistica pubblica. Il trattamento da parte di ALER è necessario per adempiere obblighi legali cui è soggetta ALER (art. 61.c Regolamento Europeo 2016/679). Il rifiuto di fornire i dati richiesti da ALER potrebbe determinare, a seconda dei casi, l’impossibilità di procedere all’autorizzazione.
3.	 Categorie di interessati e di dati personali trattati
Per le finalità di cui al punto 1, sono oggetto di trattamento dati personali relativi a subappaltatori, cottimisti, subcontraenti, distaccatari, distaccanti, dipendenti, legali rappresentanti imprese, organi di vigilanza, organi di controllo, tra cui dati identificativi, di contatto e reddituali, ivi compresi dati relativi a condanne penali e a reati (cd. “giudiziari”) di cui all’art. 10 Regolamento UE, limitatamente al solo scopo di valutare il possesso dei requisiti e delle qualità previsti dalla vigente normativa applicabile ai fini dell’autorizzazione all’appaltatore ad affidare a terzi l'esecuzione di parte delle prestazioni o lavorazioni oggetto del contratto di appalto tramite subappalto, cottimo, subcontratti e distacchi di personale. Non vengono trattati dati rientranti nelle “categorie particolari di dati personali” (cd. “sensibili”) di cui all’art. 9 Regolamento UE.
4.	Modalità del trattamento
Il trattamento dei dati verrà effettuato in modo da garantirne sicurezza e riservatezza, e potrà essere attuato mediante strumenti manuali, cartacei, informatici e telematici idonei a trattare i dati nel rispetto delle misure di sicurezza previste dal GDPR.
5.	Ambito di comunicazione e di diffusione dei dati
I dati potranno essere:
•	trattati dal personale di ALER che cura il procedimento di autorizzazione all’appaltatore ad affidare a terzi l'esecuzione di parte delle prestazioni o lavorazioni oggetto del contratto di appalto tramite subappalto, cottimo, subcontratti e distacchi di personale, dal personale di altri uffici ALER che svolgono attività inerenti;
•	comunicati a collaboratori autonomi, professionisti, consulenti che prestino attività di consulenza o assistenza ad ALER in ordine al procedimento di affidamento e autorizzazione, anche per l’eventuale tutela in giudizio, o per studi di settore o studi statistici;
•	comunicati ad eventuali soggetti esterni, facenti parte di Commissioni, ad es. della Commissione di collaudo, che verranno di volta in volta costituite;
•	comunicati ad altri concorrenti che facciano richiesta di accesso ai documenti di gara nei limiti consentiti ai sensi della legge 7 agosto 1990, n. 241;
•	comunicati alla Ragioneria generale dello Stato;
•	comunicati all’Autorità Nazionale Anticorruzione, in osservanza a quanto previsto dalla Determinazione AVCP n. 1 del 10/01/2008.
In adempimento agli obblighi di legge che impongono la trasparenza amministrativa, l’affidatario prende atto ed acconsente a che i dati e la documentazione che la legge impone di pubblicare, siano pubblicati e diffusi, ricorrendone le condizioni, tramite il sito internet www.aler-bg-lc-so.it, sezione “Amministrazione Trasparente”.
6.	Periodo di conservazione dei dati
Il periodo di conservazione dei dati è di dieci anni dalla conclusione dell’esecuzione del contratto di appalto principale, in ragione delle potenziali azioni legali esercitabili. Inoltre, i dati potranno essere conservati, anche in forma aggregata, per fini di studio o statistici nel rispetto degli artt. 89 del GDPR.
7.	Diritti dell’interessato
Per “interessato” si intende qualsiasi persona fisica i cui dati sono trasferiti dal concorrente alla stazione appaltante.
In qualunque momento, l'interessato il ha diritto di:
•	accesso ai propri dati personali (Art.15 Regolamento Europeo 2016/679);
•	aggiornamento e rettifica dei propri dati personali (Art.16 Regolamento Europeo 2016/679);
•	opposizione al trattamento dei propri dati personali (Art.21 Regolamento Europeo 2016/679)
•	portabilità dei propri dati personali (Art. 20 Regolamento Europeo 2016/679);
•	oblio/cancellazione dei propri dati personali (Art. 17 Regolamento Europeo 2016/679);
•	limitazione dell'utilizzo dei propri dati personali (cfr. Art. 21 Regolamento Europeo 2016/679);
scrivendo al Titolare (ALER Bergamo-Lecco-Sondrio) sia tramite supporto cartaceo sia tramite e-mail certificata, utilizzando la casella di posta PEC aziendale, allegando copia del documento di identità, oppure scaricando e compilando l'apposito modello sul sito istituzionale aziendale al seguente URL: http://www.aler-bg-lc-so.it/privacy/ .
Se in caso di esercizio del diritto di accesso e dei diritti connessi, la risposta all'istanza non perverrà nei termini di legge e/o non sarà ritenuta soddisfacente dall'interessato, quest’ultimo potrà far valere i propri diritti innanzi all'autorità giudiziaria o rivolgendosi al Garante per la protezione dei dati personali mediante apposito reclamo, ricorso o segnalazione.
8.	Titolare del trattamento
Titolare del trattamento dei dati è l'Azienda Lombarda per l'Edilizia Residenziale di BERGAMO -LECCO -SONDRIO, con sede legale in Bergamo, via Mazzini, 32/a, nella persona del Legale Rappresentante (035 259595). 
Responsabile Protezione dei Dati (DPO) aziendale è Sistema Susio srl – Cernusco sul Naviglio (MI), che potrà essere contattato all’indirizzo mail: info@pec.sistemasusio.it .
9.	Consenso al trattamento dei dati personali
Acquisite le sopra riportate informazioni, il legale rappresentante pro tempore dell’appaltatore/subappaltatore/ cottimista/subcontraente/titolare del distacco prende atto ed acconsente espressamente al trattamento come sopra definito dei dati personali, anche giudiziari, che lo riguardano.
Il legale rappresentante pro tempore dell’appaltatore/subappaltatore/cottimista/subcontraente/titolare del distacco si impegna ad adempiere agli obblighi di informativa e di consenso, ove necessario, nei confronti delle persone fisiche (Interessati) di cui sono forniti dati personali nell’ambito della procedura di affidamento, per quanto concerne il trattamento dei loro Dati personali, anche giudiziari, da parte di ALER per le finalità sopra descritte.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</si>
</sst>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 #,##0.00\ &quot;€&quot;_-;\-* #,##0.00\ &quot;€&quot;_-;_-* &quot;-&quot;??\ &quot;€&quot;_-;_-@_-"/>
    <numFmt numFmtId="43" formatCode="_-* #,##0.00_-;\-* #,##0.00_-;_-* &quot;-&quot;??_-;_-@_-"/>
    <numFmt numFmtId="164" formatCode="_-* #,##0.00\ _€_-;\-* #,##0.00\ _€_-;_-* &quot;-&quot;??\ _€_-;_-@_-"/>
    <numFmt numFmtId="165" formatCode="0.000000"/>
  </numFmts>
  <fonts count="35" x14ac:knownFonts="1">
    <font>
      <sz val="11"/>
      <color theme="1"/>
      <name val="Calibri"/>
      <family val="2"/>
      <scheme val="minor"/>
    </font>
    <font>
      <sz val="11"/>
      <color theme="1"/>
      <name val="Calibri"/>
      <family val="2"/>
      <scheme val="minor"/>
    </font>
    <font>
      <sz val="9"/>
      <color theme="1"/>
      <name val="Calibri"/>
      <family val="2"/>
      <scheme val="minor"/>
    </font>
    <font>
      <b/>
      <i/>
      <sz val="11"/>
      <color rgb="FF00B0F0"/>
      <name val="Calibri"/>
      <family val="2"/>
      <scheme val="minor"/>
    </font>
    <font>
      <sz val="12"/>
      <color theme="1"/>
      <name val="Calibri"/>
      <family val="2"/>
      <scheme val="minor"/>
    </font>
    <font>
      <b/>
      <sz val="11"/>
      <name val="Calibri"/>
      <family val="2"/>
      <scheme val="minor"/>
    </font>
    <font>
      <b/>
      <i/>
      <sz val="16"/>
      <name val="Calibri"/>
      <family val="2"/>
      <scheme val="minor"/>
    </font>
    <font>
      <sz val="16"/>
      <name val="Calibri"/>
      <family val="2"/>
      <scheme val="minor"/>
    </font>
    <font>
      <b/>
      <sz val="14"/>
      <color theme="1"/>
      <name val="Calibri"/>
      <family val="2"/>
      <scheme val="minor"/>
    </font>
    <font>
      <b/>
      <sz val="12"/>
      <color theme="1"/>
      <name val="Calibri"/>
      <family val="2"/>
      <scheme val="minor"/>
    </font>
    <font>
      <b/>
      <sz val="16"/>
      <color theme="1"/>
      <name val="Calibri"/>
      <family val="2"/>
      <scheme val="minor"/>
    </font>
    <font>
      <sz val="11"/>
      <name val="Calibri"/>
      <family val="2"/>
      <scheme val="minor"/>
    </font>
    <font>
      <b/>
      <sz val="16"/>
      <name val="Calibri"/>
      <family val="2"/>
      <scheme val="minor"/>
    </font>
    <font>
      <sz val="12"/>
      <name val="Calibri"/>
      <family val="2"/>
      <scheme val="minor"/>
    </font>
    <font>
      <b/>
      <sz val="9"/>
      <color theme="1"/>
      <name val="Calibri"/>
      <family val="2"/>
      <scheme val="minor"/>
    </font>
    <font>
      <sz val="14"/>
      <name val="Calibri"/>
      <family val="2"/>
      <scheme val="minor"/>
    </font>
    <font>
      <b/>
      <sz val="22"/>
      <color theme="1"/>
      <name val="Calibri"/>
      <family val="2"/>
      <scheme val="minor"/>
    </font>
    <font>
      <b/>
      <sz val="26"/>
      <name val="Calibri"/>
      <family val="2"/>
      <scheme val="minor"/>
    </font>
    <font>
      <sz val="16"/>
      <color theme="1"/>
      <name val="Calibri"/>
      <family val="2"/>
      <scheme val="minor"/>
    </font>
    <font>
      <b/>
      <i/>
      <sz val="12"/>
      <color rgb="FF00B0F0"/>
      <name val="Calibri"/>
      <family val="2"/>
      <scheme val="minor"/>
    </font>
    <font>
      <u/>
      <sz val="16"/>
      <name val="Calibri"/>
      <family val="2"/>
      <scheme val="minor"/>
    </font>
    <font>
      <b/>
      <i/>
      <sz val="14"/>
      <color rgb="FF0070C0"/>
      <name val="Calibri"/>
      <family val="2"/>
      <scheme val="minor"/>
    </font>
    <font>
      <b/>
      <sz val="18"/>
      <color theme="1"/>
      <name val="Calibri"/>
      <family val="2"/>
      <scheme val="minor"/>
    </font>
    <font>
      <i/>
      <sz val="16"/>
      <name val="Calibri"/>
      <family val="2"/>
      <scheme val="minor"/>
    </font>
    <font>
      <b/>
      <i/>
      <u/>
      <sz val="16"/>
      <name val="Calibri"/>
      <family val="2"/>
      <scheme val="minor"/>
    </font>
    <font>
      <i/>
      <sz val="16"/>
      <color rgb="FFFF0000"/>
      <name val="Calibri"/>
      <family val="2"/>
      <scheme val="minor"/>
    </font>
    <font>
      <b/>
      <sz val="12"/>
      <name val="Calibri"/>
      <family val="2"/>
      <scheme val="minor"/>
    </font>
    <font>
      <sz val="12"/>
      <color rgb="FF000000"/>
      <name val="Calibri"/>
      <family val="2"/>
      <scheme val="minor"/>
    </font>
    <font>
      <b/>
      <sz val="12"/>
      <color rgb="FF000000"/>
      <name val="Calibri"/>
      <family val="2"/>
      <scheme val="minor"/>
    </font>
    <font>
      <b/>
      <i/>
      <sz val="16"/>
      <color rgb="FF00B0F0"/>
      <name val="Calibri"/>
      <family val="2"/>
      <scheme val="minor"/>
    </font>
    <font>
      <b/>
      <u/>
      <sz val="36"/>
      <color rgb="FFFF0000"/>
      <name val="Calibri"/>
      <family val="2"/>
      <scheme val="minor"/>
    </font>
    <font>
      <sz val="18"/>
      <color theme="1"/>
      <name val="Calibri"/>
      <family val="2"/>
      <scheme val="minor"/>
    </font>
    <font>
      <b/>
      <i/>
      <sz val="18"/>
      <color rgb="FF0070C0"/>
      <name val="Calibri"/>
      <family val="2"/>
      <scheme val="minor"/>
    </font>
    <font>
      <sz val="10"/>
      <color theme="1"/>
      <name val="Calibri"/>
      <family val="2"/>
      <scheme val="minor"/>
    </font>
    <font>
      <b/>
      <sz val="10"/>
      <color theme="1"/>
      <name val="Calibri"/>
      <family val="2"/>
      <scheme val="minor"/>
    </font>
  </fonts>
  <fills count="11">
    <fill>
      <patternFill patternType="none"/>
    </fill>
    <fill>
      <patternFill patternType="gray125"/>
    </fill>
    <fill>
      <patternFill patternType="solid">
        <fgColor theme="0" tint="-0.14999847407452621"/>
        <bgColor indexed="64"/>
      </patternFill>
    </fill>
    <fill>
      <patternFill patternType="solid">
        <fgColor theme="5" tint="0.39997558519241921"/>
        <bgColor indexed="64"/>
      </patternFill>
    </fill>
    <fill>
      <patternFill patternType="solid">
        <fgColor theme="9" tint="0.39997558519241921"/>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5" tint="0.79998168889431442"/>
        <bgColor indexed="64"/>
      </patternFill>
    </fill>
    <fill>
      <patternFill patternType="solid">
        <fgColor theme="8" tint="0.79998168889431442"/>
        <bgColor indexed="64"/>
      </patternFill>
    </fill>
    <fill>
      <patternFill patternType="solid">
        <fgColor rgb="FFFFCCFF"/>
        <bgColor indexed="64"/>
      </patternFill>
    </fill>
    <fill>
      <patternFill patternType="solid">
        <fgColor theme="8" tint="0.39997558519241921"/>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dotted">
        <color indexed="64"/>
      </left>
      <right style="dotted">
        <color indexed="64"/>
      </right>
      <top style="thin">
        <color indexed="64"/>
      </top>
      <bottom/>
      <diagonal/>
    </border>
    <border>
      <left/>
      <right style="dotted">
        <color indexed="64"/>
      </right>
      <top style="thin">
        <color indexed="64"/>
      </top>
      <bottom/>
      <diagonal/>
    </border>
    <border>
      <left/>
      <right style="dotted">
        <color indexed="64"/>
      </right>
      <top/>
      <bottom/>
      <diagonal/>
    </border>
    <border>
      <left/>
      <right style="thin">
        <color indexed="64"/>
      </right>
      <top style="thin">
        <color indexed="64"/>
      </top>
      <bottom style="thin">
        <color indexed="64"/>
      </bottom>
      <diagonal/>
    </border>
    <border>
      <left/>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dotted">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s>
  <cellStyleXfs count="4">
    <xf numFmtId="0" fontId="0" fillId="0" borderId="0"/>
    <xf numFmtId="43"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cellStyleXfs>
  <cellXfs count="171">
    <xf numFmtId="0" fontId="0" fillId="0" borderId="0" xfId="0"/>
    <xf numFmtId="43" fontId="0" fillId="0" borderId="0" xfId="1" applyFont="1"/>
    <xf numFmtId="0" fontId="3" fillId="0" borderId="0" xfId="0" applyFont="1" applyAlignment="1">
      <alignment wrapText="1"/>
    </xf>
    <xf numFmtId="164" fontId="0" fillId="0" borderId="0" xfId="0" applyNumberFormat="1"/>
    <xf numFmtId="0" fontId="7" fillId="0" borderId="0" xfId="0" applyFont="1"/>
    <xf numFmtId="0" fontId="7" fillId="0" borderId="0" xfId="0" applyFont="1" applyFill="1"/>
    <xf numFmtId="10" fontId="6" fillId="0" borderId="0" xfId="3" applyNumberFormat="1" applyFont="1" applyFill="1" applyAlignment="1">
      <alignment horizontal="left"/>
    </xf>
    <xf numFmtId="44" fontId="0" fillId="0" borderId="0" xfId="0" applyNumberFormat="1" applyFont="1" applyBorder="1" applyAlignment="1">
      <alignment horizontal="center"/>
    </xf>
    <xf numFmtId="0" fontId="0" fillId="0" borderId="0" xfId="0" applyFont="1"/>
    <xf numFmtId="0" fontId="5" fillId="0" borderId="0" xfId="0" applyFont="1" applyAlignment="1">
      <alignment horizontal="center"/>
    </xf>
    <xf numFmtId="0" fontId="11" fillId="0" borderId="0" xfId="0" applyFont="1"/>
    <xf numFmtId="0" fontId="11" fillId="0" borderId="0" xfId="0" applyFont="1" applyAlignment="1">
      <alignment horizontal="center"/>
    </xf>
    <xf numFmtId="0" fontId="10" fillId="0" borderId="0" xfId="0" applyFont="1"/>
    <xf numFmtId="0" fontId="7" fillId="0" borderId="0" xfId="0" applyFont="1" applyAlignment="1">
      <alignment horizontal="center"/>
    </xf>
    <xf numFmtId="0" fontId="7" fillId="0" borderId="0" xfId="0" applyFont="1" applyAlignment="1">
      <alignment vertical="top"/>
    </xf>
    <xf numFmtId="0" fontId="12" fillId="0" borderId="0" xfId="0" applyFont="1"/>
    <xf numFmtId="0" fontId="15" fillId="0" borderId="0" xfId="0" applyFont="1" applyAlignment="1">
      <alignment horizontal="left"/>
    </xf>
    <xf numFmtId="0" fontId="15" fillId="0" borderId="0" xfId="0" applyFont="1" applyAlignment="1">
      <alignment horizontal="center" vertical="center"/>
    </xf>
    <xf numFmtId="0" fontId="12" fillId="0" borderId="0" xfId="0" applyFont="1" applyAlignment="1">
      <alignment horizontal="left"/>
    </xf>
    <xf numFmtId="0" fontId="7" fillId="0" borderId="0" xfId="0" applyFont="1" applyAlignment="1">
      <alignment horizontal="left"/>
    </xf>
    <xf numFmtId="0" fontId="12" fillId="0" borderId="0" xfId="0" applyFont="1" applyAlignment="1">
      <alignment horizontal="center"/>
    </xf>
    <xf numFmtId="0" fontId="7" fillId="0" borderId="0" xfId="0" applyFont="1" applyFill="1" applyAlignment="1">
      <alignment horizontal="right"/>
    </xf>
    <xf numFmtId="43" fontId="0" fillId="2" borderId="1" xfId="1" applyFont="1" applyFill="1" applyBorder="1" applyAlignment="1">
      <alignment horizontal="center" vertical="center" wrapText="1"/>
    </xf>
    <xf numFmtId="44" fontId="2" fillId="0" borderId="0" xfId="2" applyFont="1" applyFill="1" applyBorder="1" applyAlignment="1">
      <alignment horizontal="center" vertical="center" wrapText="1"/>
    </xf>
    <xf numFmtId="44" fontId="14" fillId="0" borderId="0" xfId="2" applyFont="1" applyFill="1" applyBorder="1" applyAlignment="1">
      <alignment horizontal="center" vertical="center" wrapText="1"/>
    </xf>
    <xf numFmtId="10" fontId="9" fillId="0" borderId="0" xfId="3" applyNumberFormat="1" applyFont="1" applyFill="1" applyBorder="1" applyAlignment="1">
      <alignment horizontal="center" vertical="center" wrapText="1"/>
    </xf>
    <xf numFmtId="0" fontId="0" fillId="0" borderId="0" xfId="0" applyBorder="1"/>
    <xf numFmtId="0" fontId="16" fillId="0" borderId="0" xfId="0" applyFont="1" applyBorder="1" applyAlignment="1"/>
    <xf numFmtId="0" fontId="18" fillId="0" borderId="0" xfId="0" applyFont="1"/>
    <xf numFmtId="0" fontId="11" fillId="0" borderId="0" xfId="0" applyFont="1" applyAlignment="1">
      <alignment horizontal="right"/>
    </xf>
    <xf numFmtId="0" fontId="19" fillId="0" borderId="0" xfId="0" applyFont="1" applyFill="1" applyAlignment="1">
      <alignment horizontal="center"/>
    </xf>
    <xf numFmtId="10" fontId="0" fillId="0" borderId="0" xfId="0" applyNumberFormat="1"/>
    <xf numFmtId="4" fontId="0" fillId="0" borderId="0" xfId="0" applyNumberFormat="1"/>
    <xf numFmtId="2" fontId="0" fillId="0" borderId="0" xfId="0" applyNumberFormat="1"/>
    <xf numFmtId="165" fontId="0" fillId="0" borderId="0" xfId="0" applyNumberFormat="1"/>
    <xf numFmtId="43" fontId="0" fillId="0" borderId="0" xfId="0" applyNumberFormat="1"/>
    <xf numFmtId="0" fontId="14" fillId="0" borderId="0" xfId="0" applyFont="1" applyAlignment="1">
      <alignment horizontal="center" vertical="center"/>
    </xf>
    <xf numFmtId="0" fontId="22" fillId="0" borderId="0" xfId="0" applyFont="1" applyAlignment="1">
      <alignment horizontal="center"/>
    </xf>
    <xf numFmtId="44" fontId="23" fillId="0" borderId="0" xfId="2" applyFont="1" applyFill="1" applyBorder="1" applyAlignment="1">
      <alignment horizontal="left" vertical="center"/>
    </xf>
    <xf numFmtId="0" fontId="18" fillId="0" borderId="0" xfId="0" applyFont="1" applyAlignment="1">
      <alignment vertical="center"/>
    </xf>
    <xf numFmtId="0" fontId="7" fillId="0" borderId="0" xfId="0" applyFont="1" applyAlignment="1">
      <alignment horizontal="left" vertical="center"/>
    </xf>
    <xf numFmtId="0" fontId="7" fillId="0" borderId="0" xfId="0" applyFont="1" applyAlignment="1">
      <alignment horizontal="center" vertical="center"/>
    </xf>
    <xf numFmtId="0" fontId="6" fillId="0" borderId="0" xfId="0" applyFont="1" applyAlignment="1">
      <alignment vertical="center"/>
    </xf>
    <xf numFmtId="0" fontId="23" fillId="0" borderId="0" xfId="0" applyFont="1" applyAlignment="1">
      <alignment vertical="center"/>
    </xf>
    <xf numFmtId="0" fontId="18" fillId="0" borderId="0" xfId="0" applyFont="1" applyFill="1" applyAlignment="1">
      <alignment horizontal="right" vertical="center"/>
    </xf>
    <xf numFmtId="0" fontId="18" fillId="0" borderId="0" xfId="0" applyFont="1" applyFill="1" applyAlignment="1">
      <alignment vertical="center"/>
    </xf>
    <xf numFmtId="0" fontId="18" fillId="0" borderId="0" xfId="0" applyFont="1" applyFill="1"/>
    <xf numFmtId="44" fontId="12" fillId="0" borderId="0" xfId="2" applyFont="1" applyFill="1" applyBorder="1" applyAlignment="1">
      <alignment horizontal="center" vertical="center"/>
    </xf>
    <xf numFmtId="0" fontId="7" fillId="0" borderId="0" xfId="0" applyFont="1" applyAlignment="1">
      <alignment vertical="center"/>
    </xf>
    <xf numFmtId="0" fontId="6" fillId="0" borderId="0" xfId="0" applyFont="1"/>
    <xf numFmtId="0" fontId="25" fillId="0" borderId="0" xfId="0" applyFont="1" applyAlignment="1">
      <alignment horizontal="center"/>
    </xf>
    <xf numFmtId="10" fontId="10" fillId="4" borderId="10" xfId="0" applyNumberFormat="1" applyFont="1" applyFill="1" applyBorder="1" applyAlignment="1">
      <alignment horizontal="center" vertical="center" wrapText="1"/>
    </xf>
    <xf numFmtId="0" fontId="18" fillId="0" borderId="6" xfId="0" applyFont="1" applyBorder="1"/>
    <xf numFmtId="0" fontId="18" fillId="0" borderId="5" xfId="0" applyFont="1" applyBorder="1"/>
    <xf numFmtId="43" fontId="10" fillId="5" borderId="10" xfId="1" applyFont="1" applyFill="1" applyBorder="1" applyAlignment="1">
      <alignment horizontal="center" vertical="center" wrapText="1"/>
    </xf>
    <xf numFmtId="0" fontId="18" fillId="0" borderId="7" xfId="0" applyFont="1" applyBorder="1"/>
    <xf numFmtId="43" fontId="10" fillId="4" borderId="10" xfId="1" applyFont="1" applyFill="1" applyBorder="1" applyAlignment="1">
      <alignment horizontal="center" vertical="center" wrapText="1"/>
    </xf>
    <xf numFmtId="0" fontId="13" fillId="5" borderId="1" xfId="0" applyFont="1" applyFill="1" applyBorder="1" applyAlignment="1">
      <alignment horizontal="center" vertical="center" wrapText="1"/>
    </xf>
    <xf numFmtId="0" fontId="26" fillId="5" borderId="1" xfId="0" applyFont="1" applyFill="1" applyBorder="1" applyAlignment="1">
      <alignment horizontal="center" vertical="center" wrapText="1"/>
    </xf>
    <xf numFmtId="0" fontId="4" fillId="2" borderId="1" xfId="0" applyFont="1" applyFill="1" applyBorder="1" applyAlignment="1">
      <alignment horizontal="left" vertical="center" wrapText="1"/>
    </xf>
    <xf numFmtId="0" fontId="4" fillId="2" borderId="1" xfId="0" applyFont="1" applyFill="1" applyBorder="1" applyAlignment="1">
      <alignment horizontal="center" vertical="center" wrapText="1"/>
    </xf>
    <xf numFmtId="43" fontId="4" fillId="2" borderId="1" xfId="1" applyFont="1" applyFill="1" applyBorder="1" applyAlignment="1">
      <alignment horizontal="center" vertical="center" wrapText="1"/>
    </xf>
    <xf numFmtId="43" fontId="4" fillId="0" borderId="1" xfId="1" applyFont="1" applyFill="1" applyBorder="1" applyAlignment="1">
      <alignment horizontal="center" vertical="center" wrapText="1"/>
    </xf>
    <xf numFmtId="43" fontId="26" fillId="0" borderId="1" xfId="1" applyFont="1" applyFill="1" applyBorder="1" applyAlignment="1">
      <alignment horizontal="center" vertical="center" wrapText="1"/>
    </xf>
    <xf numFmtId="10" fontId="4" fillId="0" borderId="1" xfId="0" applyNumberFormat="1" applyFont="1" applyFill="1" applyBorder="1" applyAlignment="1">
      <alignment horizontal="center" vertical="center" wrapText="1"/>
    </xf>
    <xf numFmtId="43" fontId="4" fillId="0" borderId="2" xfId="1" applyFont="1" applyFill="1" applyBorder="1" applyAlignment="1">
      <alignment horizontal="center" vertical="center" wrapText="1"/>
    </xf>
    <xf numFmtId="0" fontId="13" fillId="8" borderId="1" xfId="0" applyFont="1" applyFill="1" applyBorder="1" applyAlignment="1">
      <alignment horizontal="center" vertical="center" wrapText="1"/>
    </xf>
    <xf numFmtId="0" fontId="26" fillId="8" borderId="1" xfId="0" applyFont="1" applyFill="1" applyBorder="1" applyAlignment="1">
      <alignment horizontal="center" vertical="center" wrapText="1"/>
    </xf>
    <xf numFmtId="0" fontId="4" fillId="0" borderId="1" xfId="0" applyFont="1" applyFill="1" applyBorder="1" applyAlignment="1">
      <alignment horizontal="left" vertical="center" wrapText="1"/>
    </xf>
    <xf numFmtId="0" fontId="4" fillId="0" borderId="1" xfId="0" applyFont="1" applyFill="1" applyBorder="1" applyAlignment="1">
      <alignment horizontal="center" vertical="center" wrapText="1"/>
    </xf>
    <xf numFmtId="10" fontId="4" fillId="2" borderId="1" xfId="3" applyNumberFormat="1" applyFont="1" applyFill="1" applyBorder="1" applyAlignment="1">
      <alignment horizontal="center" vertical="center" wrapText="1"/>
    </xf>
    <xf numFmtId="43" fontId="13" fillId="0" borderId="1" xfId="1" applyFont="1" applyFill="1" applyBorder="1" applyAlignment="1">
      <alignment horizontal="center" vertical="center" wrapText="1"/>
    </xf>
    <xf numFmtId="43" fontId="9" fillId="0" borderId="1" xfId="1" applyFont="1" applyFill="1" applyBorder="1" applyAlignment="1">
      <alignment horizontal="center" vertical="center" wrapText="1"/>
    </xf>
    <xf numFmtId="43" fontId="10" fillId="8" borderId="10" xfId="1" applyFont="1" applyFill="1" applyBorder="1" applyAlignment="1">
      <alignment horizontal="center" vertical="center" wrapText="1"/>
    </xf>
    <xf numFmtId="0" fontId="10" fillId="0" borderId="5" xfId="0" applyFont="1" applyBorder="1"/>
    <xf numFmtId="43" fontId="10" fillId="10" borderId="10" xfId="1" applyFont="1" applyFill="1" applyBorder="1" applyAlignment="1">
      <alignment horizontal="center" vertical="center" wrapText="1"/>
    </xf>
    <xf numFmtId="0" fontId="4" fillId="7" borderId="1" xfId="0" applyFont="1" applyFill="1" applyBorder="1" applyAlignment="1">
      <alignment horizontal="center" vertical="center" wrapText="1"/>
    </xf>
    <xf numFmtId="0" fontId="27" fillId="7" borderId="1" xfId="0" applyFont="1" applyFill="1" applyBorder="1" applyAlignment="1">
      <alignment horizontal="center" vertical="center" wrapText="1"/>
    </xf>
    <xf numFmtId="0" fontId="13" fillId="7" borderId="1" xfId="0" applyFont="1" applyFill="1" applyBorder="1" applyAlignment="1">
      <alignment horizontal="center" vertical="center" wrapText="1"/>
    </xf>
    <xf numFmtId="0" fontId="27" fillId="7" borderId="8" xfId="0" applyFont="1" applyFill="1" applyBorder="1" applyAlignment="1">
      <alignment horizontal="center" vertical="center" wrapText="1"/>
    </xf>
    <xf numFmtId="44" fontId="4" fillId="2" borderId="1" xfId="2" applyFont="1" applyFill="1" applyBorder="1" applyAlignment="1">
      <alignment horizontal="center" vertical="center" wrapText="1"/>
    </xf>
    <xf numFmtId="44" fontId="13" fillId="0" borderId="1" xfId="2" applyFont="1" applyFill="1" applyBorder="1" applyAlignment="1">
      <alignment horizontal="center" vertical="center" wrapText="1"/>
    </xf>
    <xf numFmtId="44" fontId="4" fillId="0" borderId="2" xfId="2" applyFont="1" applyFill="1" applyBorder="1" applyAlignment="1">
      <alignment horizontal="center" vertical="center" wrapText="1"/>
    </xf>
    <xf numFmtId="43" fontId="10" fillId="7" borderId="14" xfId="1" applyFont="1" applyFill="1" applyBorder="1" applyAlignment="1">
      <alignment horizontal="center" vertical="center" wrapText="1"/>
    </xf>
    <xf numFmtId="0" fontId="18" fillId="0" borderId="15" xfId="0" applyFont="1" applyBorder="1"/>
    <xf numFmtId="43" fontId="10" fillId="3" borderId="14" xfId="1" applyFont="1" applyFill="1" applyBorder="1" applyAlignment="1">
      <alignment horizontal="center" vertical="center" wrapText="1"/>
    </xf>
    <xf numFmtId="0" fontId="13" fillId="6" borderId="1" xfId="0" applyFont="1" applyFill="1" applyBorder="1" applyAlignment="1">
      <alignment horizontal="center" vertical="center" wrapText="1"/>
    </xf>
    <xf numFmtId="0" fontId="26" fillId="6" borderId="1" xfId="0" applyFont="1" applyFill="1" applyBorder="1" applyAlignment="1">
      <alignment horizontal="center" vertical="center" wrapText="1"/>
    </xf>
    <xf numFmtId="0" fontId="13" fillId="6" borderId="3" xfId="0" applyFont="1" applyFill="1" applyBorder="1" applyAlignment="1">
      <alignment horizontal="center" vertical="center" wrapText="1"/>
    </xf>
    <xf numFmtId="0" fontId="26" fillId="6" borderId="3" xfId="0" applyFont="1" applyFill="1" applyBorder="1" applyAlignment="1">
      <alignment horizontal="center" vertical="center" wrapText="1"/>
    </xf>
    <xf numFmtId="44" fontId="18" fillId="0" borderId="1" xfId="2" applyFont="1" applyFill="1" applyBorder="1" applyAlignment="1">
      <alignment horizontal="center" vertical="center" wrapText="1"/>
    </xf>
    <xf numFmtId="44" fontId="18" fillId="0" borderId="4" xfId="2" applyFont="1" applyFill="1" applyBorder="1" applyAlignment="1">
      <alignment horizontal="center" vertical="center" wrapText="1"/>
    </xf>
    <xf numFmtId="44" fontId="10" fillId="0" borderId="10" xfId="2" applyFont="1" applyFill="1" applyBorder="1" applyAlignment="1">
      <alignment horizontal="center" vertical="center" wrapText="1"/>
    </xf>
    <xf numFmtId="44" fontId="18" fillId="0" borderId="20" xfId="2" applyFont="1" applyFill="1" applyBorder="1" applyAlignment="1">
      <alignment horizontal="center" vertical="center" wrapText="1"/>
    </xf>
    <xf numFmtId="10" fontId="10" fillId="0" borderId="10" xfId="3" applyNumberFormat="1" applyFont="1" applyFill="1" applyBorder="1" applyAlignment="1">
      <alignment horizontal="center" vertical="center" wrapText="1"/>
    </xf>
    <xf numFmtId="0" fontId="29" fillId="0" borderId="0" xfId="0" applyFont="1" applyAlignment="1">
      <alignment wrapText="1"/>
    </xf>
    <xf numFmtId="0" fontId="13" fillId="9" borderId="1" xfId="0" applyFont="1" applyFill="1" applyBorder="1" applyAlignment="1">
      <alignment horizontal="center" vertical="center" wrapText="1"/>
    </xf>
    <xf numFmtId="0" fontId="26" fillId="9" borderId="1" xfId="0" applyFont="1" applyFill="1" applyBorder="1" applyAlignment="1">
      <alignment horizontal="center" vertical="center" wrapText="1"/>
    </xf>
    <xf numFmtId="0" fontId="13" fillId="9" borderId="3" xfId="0" applyFont="1" applyFill="1" applyBorder="1" applyAlignment="1">
      <alignment horizontal="center" vertical="center" wrapText="1"/>
    </xf>
    <xf numFmtId="0" fontId="26" fillId="9" borderId="3" xfId="0" applyFont="1" applyFill="1" applyBorder="1" applyAlignment="1">
      <alignment horizontal="center" vertical="center" wrapText="1"/>
    </xf>
    <xf numFmtId="44" fontId="18" fillId="0" borderId="8" xfId="2" applyFont="1" applyFill="1" applyBorder="1" applyAlignment="1">
      <alignment horizontal="center" vertical="center" wrapText="1"/>
    </xf>
    <xf numFmtId="0" fontId="9" fillId="0" borderId="0" xfId="0" applyFont="1" applyAlignment="1">
      <alignment horizontal="center" vertical="top" wrapText="1"/>
    </xf>
    <xf numFmtId="0" fontId="11" fillId="0" borderId="0" xfId="0" applyFont="1" applyAlignment="1">
      <alignment horizontal="center" vertical="center"/>
    </xf>
    <xf numFmtId="0" fontId="7" fillId="0" borderId="0" xfId="0" applyFont="1" applyFill="1" applyAlignment="1">
      <alignment horizontal="right" vertical="center"/>
    </xf>
    <xf numFmtId="0" fontId="12" fillId="0" borderId="0" xfId="0" applyFont="1" applyAlignment="1">
      <alignment horizontal="left" vertical="center"/>
    </xf>
    <xf numFmtId="0" fontId="11" fillId="0" borderId="0" xfId="0" applyFont="1" applyAlignment="1">
      <alignment vertical="center"/>
    </xf>
    <xf numFmtId="0" fontId="12" fillId="0" borderId="0" xfId="0" applyFont="1" applyAlignment="1">
      <alignment horizontal="center" vertical="center"/>
    </xf>
    <xf numFmtId="0" fontId="5" fillId="0" borderId="0" xfId="0" applyFont="1" applyAlignment="1">
      <alignment horizontal="center" vertical="center"/>
    </xf>
    <xf numFmtId="0" fontId="15" fillId="0" borderId="0" xfId="0" applyFont="1" applyFill="1" applyAlignment="1">
      <alignment horizontal="center" vertical="center"/>
    </xf>
    <xf numFmtId="0" fontId="15" fillId="0" borderId="0" xfId="0" applyFont="1" applyFill="1" applyAlignment="1">
      <alignment horizontal="left" vertical="center"/>
    </xf>
    <xf numFmtId="0" fontId="15" fillId="0" borderId="0" xfId="0" applyFont="1" applyFill="1" applyAlignment="1">
      <alignment horizontal="right" vertical="center"/>
    </xf>
    <xf numFmtId="0" fontId="11" fillId="0" borderId="0" xfId="0" applyFont="1" applyFill="1" applyAlignment="1">
      <alignment vertical="center"/>
    </xf>
    <xf numFmtId="0" fontId="15" fillId="0" borderId="0" xfId="0" applyFont="1" applyFill="1" applyAlignment="1">
      <alignment vertical="center"/>
    </xf>
    <xf numFmtId="0" fontId="21" fillId="0" borderId="0" xfId="0" applyFont="1" applyFill="1" applyAlignment="1">
      <alignment horizontal="left" vertical="center"/>
    </xf>
    <xf numFmtId="0" fontId="7" fillId="0" borderId="0" xfId="0" applyFont="1" applyFill="1" applyAlignment="1">
      <alignment horizontal="center" vertical="center"/>
    </xf>
    <xf numFmtId="0" fontId="7" fillId="2" borderId="1" xfId="0" applyFont="1" applyFill="1" applyBorder="1" applyAlignment="1">
      <alignment horizontal="center" vertical="center"/>
    </xf>
    <xf numFmtId="0" fontId="15" fillId="0" borderId="0" xfId="0" applyFont="1" applyAlignment="1">
      <alignment horizontal="left" vertical="center"/>
    </xf>
    <xf numFmtId="0" fontId="15" fillId="0" borderId="0" xfId="0" applyFont="1" applyAlignment="1">
      <alignment vertical="center"/>
    </xf>
    <xf numFmtId="0" fontId="15" fillId="0" borderId="0" xfId="0" applyFont="1" applyBorder="1" applyAlignment="1">
      <alignment horizontal="left" vertical="center"/>
    </xf>
    <xf numFmtId="44" fontId="23" fillId="2" borderId="4" xfId="2" applyFont="1" applyFill="1" applyBorder="1" applyAlignment="1">
      <alignment horizontal="center" vertical="center"/>
    </xf>
    <xf numFmtId="44" fontId="23" fillId="2" borderId="8" xfId="2" applyFont="1" applyFill="1" applyBorder="1" applyAlignment="1">
      <alignment horizontal="center" vertical="center"/>
    </xf>
    <xf numFmtId="10" fontId="7" fillId="2" borderId="4" xfId="3" applyNumberFormat="1" applyFont="1" applyFill="1" applyBorder="1" applyAlignment="1">
      <alignment horizontal="center" vertical="center"/>
    </xf>
    <xf numFmtId="10" fontId="7" fillId="2" borderId="8" xfId="3" applyNumberFormat="1" applyFont="1" applyFill="1" applyBorder="1" applyAlignment="1">
      <alignment horizontal="center" vertical="center"/>
    </xf>
    <xf numFmtId="44" fontId="12" fillId="2" borderId="4" xfId="2" applyFont="1" applyFill="1" applyBorder="1" applyAlignment="1">
      <alignment horizontal="center" vertical="center"/>
    </xf>
    <xf numFmtId="44" fontId="12" fillId="2" borderId="8" xfId="2" applyFont="1" applyFill="1" applyBorder="1" applyAlignment="1">
      <alignment horizontal="center" vertical="center"/>
    </xf>
    <xf numFmtId="44" fontId="23" fillId="0" borderId="4" xfId="2" applyFont="1" applyFill="1" applyBorder="1" applyAlignment="1">
      <alignment horizontal="center" vertical="center"/>
    </xf>
    <xf numFmtId="44" fontId="23" fillId="0" borderId="8" xfId="2" applyFont="1" applyFill="1" applyBorder="1" applyAlignment="1">
      <alignment horizontal="center" vertical="center"/>
    </xf>
    <xf numFmtId="0" fontId="7" fillId="0" borderId="4" xfId="0" applyFont="1" applyFill="1" applyBorder="1" applyAlignment="1">
      <alignment horizontal="center"/>
    </xf>
    <xf numFmtId="0" fontId="7" fillId="0" borderId="8" xfId="0" applyFont="1" applyFill="1" applyBorder="1" applyAlignment="1">
      <alignment horizontal="center"/>
    </xf>
    <xf numFmtId="0" fontId="7" fillId="0" borderId="4" xfId="0" applyFont="1" applyFill="1" applyBorder="1" applyAlignment="1">
      <alignment horizontal="left"/>
    </xf>
    <xf numFmtId="0" fontId="7" fillId="0" borderId="20" xfId="0" applyFont="1" applyFill="1" applyBorder="1" applyAlignment="1">
      <alignment horizontal="left"/>
    </xf>
    <xf numFmtId="0" fontId="7" fillId="0" borderId="8" xfId="0" applyFont="1" applyFill="1" applyBorder="1" applyAlignment="1">
      <alignment horizontal="left"/>
    </xf>
    <xf numFmtId="0" fontId="7" fillId="2" borderId="4" xfId="0" applyFont="1" applyFill="1" applyBorder="1" applyAlignment="1">
      <alignment horizontal="left" vertical="center"/>
    </xf>
    <xf numFmtId="0" fontId="7" fillId="2" borderId="8" xfId="0" applyFont="1" applyFill="1" applyBorder="1" applyAlignment="1">
      <alignment horizontal="left" vertical="center"/>
    </xf>
    <xf numFmtId="0" fontId="7" fillId="2" borderId="20" xfId="0" applyFont="1" applyFill="1" applyBorder="1" applyAlignment="1">
      <alignment horizontal="left" vertical="center"/>
    </xf>
    <xf numFmtId="0" fontId="10" fillId="0" borderId="19" xfId="0" applyFont="1" applyBorder="1" applyAlignment="1">
      <alignment horizontal="center" vertical="center"/>
    </xf>
    <xf numFmtId="0" fontId="10" fillId="0" borderId="9" xfId="0" applyFont="1" applyBorder="1" applyAlignment="1">
      <alignment horizontal="center" vertical="center"/>
    </xf>
    <xf numFmtId="0" fontId="10" fillId="0" borderId="21" xfId="0" applyFont="1" applyBorder="1" applyAlignment="1">
      <alignment horizontal="center" vertical="center"/>
    </xf>
    <xf numFmtId="0" fontId="8" fillId="0" borderId="18" xfId="0" applyFont="1" applyBorder="1" applyAlignment="1">
      <alignment horizontal="center" vertical="center"/>
    </xf>
    <xf numFmtId="0" fontId="8" fillId="0" borderId="24" xfId="0" applyFont="1" applyBorder="1" applyAlignment="1">
      <alignment horizontal="center" vertical="center"/>
    </xf>
    <xf numFmtId="0" fontId="8" fillId="0" borderId="25" xfId="0" applyFont="1" applyBorder="1" applyAlignment="1">
      <alignment horizontal="center" vertical="center"/>
    </xf>
    <xf numFmtId="0" fontId="21" fillId="0" borderId="0" xfId="0" applyFont="1" applyAlignment="1">
      <alignment horizontal="center" vertical="center"/>
    </xf>
    <xf numFmtId="0" fontId="7" fillId="2" borderId="4" xfId="0" applyFont="1" applyFill="1" applyBorder="1" applyAlignment="1">
      <alignment horizontal="center" vertical="center"/>
    </xf>
    <xf numFmtId="0" fontId="7" fillId="2" borderId="8" xfId="0" applyFont="1" applyFill="1" applyBorder="1" applyAlignment="1">
      <alignment horizontal="center" vertical="center"/>
    </xf>
    <xf numFmtId="0" fontId="10" fillId="5" borderId="1" xfId="0" applyFont="1" applyFill="1" applyBorder="1" applyAlignment="1">
      <alignment horizontal="right" vertical="center" wrapText="1"/>
    </xf>
    <xf numFmtId="0" fontId="10" fillId="5" borderId="4" xfId="0" applyFont="1" applyFill="1" applyBorder="1" applyAlignment="1">
      <alignment horizontal="right" vertical="center" wrapText="1"/>
    </xf>
    <xf numFmtId="0" fontId="7" fillId="0" borderId="0" xfId="0" applyFont="1" applyAlignment="1">
      <alignment horizontal="left" vertical="center" wrapText="1"/>
    </xf>
    <xf numFmtId="0" fontId="17" fillId="0" borderId="0" xfId="0" applyFont="1" applyAlignment="1">
      <alignment horizontal="center" vertical="center"/>
    </xf>
    <xf numFmtId="0" fontId="16" fillId="0" borderId="22" xfId="0" applyFont="1" applyBorder="1" applyAlignment="1">
      <alignment horizontal="center"/>
    </xf>
    <xf numFmtId="0" fontId="16" fillId="0" borderId="0" xfId="0" applyFont="1" applyBorder="1" applyAlignment="1">
      <alignment horizontal="center"/>
    </xf>
    <xf numFmtId="0" fontId="16" fillId="0" borderId="23" xfId="0" applyFont="1" applyBorder="1" applyAlignment="1">
      <alignment horizontal="center"/>
    </xf>
    <xf numFmtId="0" fontId="10" fillId="5" borderId="2" xfId="0" applyFont="1" applyFill="1" applyBorder="1" applyAlignment="1">
      <alignment horizontal="right" vertical="center" wrapText="1"/>
    </xf>
    <xf numFmtId="0" fontId="10" fillId="5" borderId="1" xfId="0" applyFont="1" applyFill="1" applyBorder="1" applyAlignment="1">
      <alignment horizontal="right" vertical="center"/>
    </xf>
    <xf numFmtId="0" fontId="10" fillId="5" borderId="18" xfId="0" applyFont="1" applyFill="1" applyBorder="1" applyAlignment="1">
      <alignment horizontal="right" vertical="center"/>
    </xf>
    <xf numFmtId="0" fontId="23" fillId="0" borderId="0" xfId="0" applyFont="1" applyAlignment="1">
      <alignment horizontal="left" vertical="center"/>
    </xf>
    <xf numFmtId="0" fontId="21" fillId="0" borderId="0" xfId="0" applyFont="1" applyFill="1" applyAlignment="1">
      <alignment horizontal="center"/>
    </xf>
    <xf numFmtId="0" fontId="9" fillId="0" borderId="0" xfId="0" applyFont="1" applyAlignment="1">
      <alignment horizontal="center" vertical="top" wrapText="1"/>
    </xf>
    <xf numFmtId="0" fontId="31" fillId="0" borderId="0" xfId="0" applyFont="1" applyAlignment="1">
      <alignment horizontal="center" vertical="center" wrapText="1"/>
    </xf>
    <xf numFmtId="0" fontId="10" fillId="7" borderId="11" xfId="0" applyFont="1" applyFill="1" applyBorder="1" applyAlignment="1">
      <alignment horizontal="right" vertical="center" wrapText="1"/>
    </xf>
    <xf numFmtId="0" fontId="10" fillId="7" borderId="12" xfId="0" applyFont="1" applyFill="1" applyBorder="1" applyAlignment="1">
      <alignment horizontal="right" vertical="center" wrapText="1"/>
    </xf>
    <xf numFmtId="0" fontId="10" fillId="7" borderId="13" xfId="0" applyFont="1" applyFill="1" applyBorder="1" applyAlignment="1">
      <alignment horizontal="right" vertical="center" wrapText="1"/>
    </xf>
    <xf numFmtId="0" fontId="10" fillId="3" borderId="16" xfId="0" applyFont="1" applyFill="1" applyBorder="1" applyAlignment="1">
      <alignment horizontal="right" vertical="center" wrapText="1"/>
    </xf>
    <xf numFmtId="0" fontId="10" fillId="3" borderId="17" xfId="0" applyFont="1" applyFill="1" applyBorder="1" applyAlignment="1">
      <alignment horizontal="right" vertical="center" wrapText="1"/>
    </xf>
    <xf numFmtId="0" fontId="10" fillId="3" borderId="14" xfId="0" applyFont="1" applyFill="1" applyBorder="1" applyAlignment="1">
      <alignment horizontal="right" vertical="center" wrapText="1"/>
    </xf>
    <xf numFmtId="0" fontId="30" fillId="0" borderId="0" xfId="0" applyFont="1" applyBorder="1" applyAlignment="1">
      <alignment horizontal="center"/>
    </xf>
    <xf numFmtId="0" fontId="10" fillId="8" borderId="19" xfId="0" applyFont="1" applyFill="1" applyBorder="1" applyAlignment="1">
      <alignment horizontal="right" vertical="center" wrapText="1"/>
    </xf>
    <xf numFmtId="0" fontId="10" fillId="8" borderId="9" xfId="0" applyFont="1" applyFill="1" applyBorder="1" applyAlignment="1">
      <alignment horizontal="right" vertical="center" wrapText="1"/>
    </xf>
    <xf numFmtId="0" fontId="10" fillId="10" borderId="1" xfId="0" applyFont="1" applyFill="1" applyBorder="1" applyAlignment="1">
      <alignment horizontal="right" vertical="center" wrapText="1"/>
    </xf>
    <xf numFmtId="0" fontId="10" fillId="10" borderId="2" xfId="0" applyFont="1" applyFill="1" applyBorder="1" applyAlignment="1">
      <alignment horizontal="right" vertical="center" wrapText="1"/>
    </xf>
    <xf numFmtId="0" fontId="32" fillId="0" borderId="0" xfId="0" applyFont="1" applyBorder="1" applyAlignment="1">
      <alignment horizontal="center"/>
    </xf>
    <xf numFmtId="0" fontId="33" fillId="0" borderId="0" xfId="0" applyFont="1" applyAlignment="1">
      <alignment horizontal="left" vertical="top" wrapText="1"/>
    </xf>
  </cellXfs>
  <cellStyles count="4">
    <cellStyle name="Migliaia" xfId="1" builtinId="3"/>
    <cellStyle name="Normale" xfId="0" builtinId="0"/>
    <cellStyle name="Percentuale" xfId="3" builtinId="5"/>
    <cellStyle name="Valuta" xfId="2" builtinId="4"/>
  </cellStyles>
  <dxfs count="0"/>
  <tableStyles count="0" defaultTableStyle="TableStyleMedium2" defaultPivotStyle="PivotStyleLight16"/>
  <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sv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1383196</xdr:colOff>
      <xdr:row>31</xdr:row>
      <xdr:rowOff>49752</xdr:rowOff>
    </xdr:from>
    <xdr:to>
      <xdr:col>0</xdr:col>
      <xdr:colOff>1625932</xdr:colOff>
      <xdr:row>31</xdr:row>
      <xdr:rowOff>263094</xdr:rowOff>
    </xdr:to>
    <xdr:sp macro="" textlink="">
      <xdr:nvSpPr>
        <xdr:cNvPr id="7" name="Rettangolo 6">
          <a:extLst>
            <a:ext uri="{FF2B5EF4-FFF2-40B4-BE49-F238E27FC236}">
              <a16:creationId xmlns:a16="http://schemas.microsoft.com/office/drawing/2014/main" id="{D7987175-B736-4032-8263-5700DA684917}"/>
            </a:ext>
          </a:extLst>
        </xdr:cNvPr>
        <xdr:cNvSpPr/>
      </xdr:nvSpPr>
      <xdr:spPr>
        <a:xfrm>
          <a:off x="1383196" y="7222491"/>
          <a:ext cx="242736" cy="213342"/>
        </a:xfrm>
        <a:prstGeom prst="rect">
          <a:avLst/>
        </a:prstGeom>
        <a:solidFill>
          <a:schemeClr val="bg1">
            <a:lumMod val="75000"/>
          </a:schemeClr>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t-IT" sz="1100"/>
        </a:p>
      </xdr:txBody>
    </xdr:sp>
    <xdr:clientData/>
  </xdr:twoCellAnchor>
  <xdr:twoCellAnchor>
    <xdr:from>
      <xdr:col>0</xdr:col>
      <xdr:colOff>1383196</xdr:colOff>
      <xdr:row>33</xdr:row>
      <xdr:rowOff>49752</xdr:rowOff>
    </xdr:from>
    <xdr:to>
      <xdr:col>0</xdr:col>
      <xdr:colOff>1625932</xdr:colOff>
      <xdr:row>33</xdr:row>
      <xdr:rowOff>263094</xdr:rowOff>
    </xdr:to>
    <xdr:sp macro="" textlink="">
      <xdr:nvSpPr>
        <xdr:cNvPr id="13" name="Rettangolo 12">
          <a:extLst>
            <a:ext uri="{FF2B5EF4-FFF2-40B4-BE49-F238E27FC236}">
              <a16:creationId xmlns:a16="http://schemas.microsoft.com/office/drawing/2014/main" id="{0A747E5E-981E-41EC-A666-A22EC195BD22}"/>
            </a:ext>
          </a:extLst>
        </xdr:cNvPr>
        <xdr:cNvSpPr/>
      </xdr:nvSpPr>
      <xdr:spPr>
        <a:xfrm>
          <a:off x="1383196" y="7222491"/>
          <a:ext cx="242736" cy="213342"/>
        </a:xfrm>
        <a:prstGeom prst="rect">
          <a:avLst/>
        </a:prstGeom>
        <a:solidFill>
          <a:schemeClr val="bg1">
            <a:lumMod val="85000"/>
          </a:schemeClr>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t-IT" sz="1100"/>
        </a:p>
      </xdr:txBody>
    </xdr:sp>
    <xdr:clientData/>
  </xdr:twoCellAnchor>
  <xdr:twoCellAnchor>
    <xdr:from>
      <xdr:col>5</xdr:col>
      <xdr:colOff>915866</xdr:colOff>
      <xdr:row>53</xdr:row>
      <xdr:rowOff>84906</xdr:rowOff>
    </xdr:from>
    <xdr:to>
      <xdr:col>5</xdr:col>
      <xdr:colOff>1158602</xdr:colOff>
      <xdr:row>53</xdr:row>
      <xdr:rowOff>304714</xdr:rowOff>
    </xdr:to>
    <xdr:sp macro="" textlink="">
      <xdr:nvSpPr>
        <xdr:cNvPr id="18" name="Rettangolo 17">
          <a:extLst>
            <a:ext uri="{FF2B5EF4-FFF2-40B4-BE49-F238E27FC236}">
              <a16:creationId xmlns:a16="http://schemas.microsoft.com/office/drawing/2014/main" id="{35F05DB2-C589-47A0-B1BD-5C332228B284}"/>
            </a:ext>
          </a:extLst>
        </xdr:cNvPr>
        <xdr:cNvSpPr/>
      </xdr:nvSpPr>
      <xdr:spPr>
        <a:xfrm>
          <a:off x="7583366" y="13756082"/>
          <a:ext cx="242736" cy="219808"/>
        </a:xfrm>
        <a:prstGeom prst="rect">
          <a:avLst/>
        </a:prstGeom>
        <a:solidFill>
          <a:schemeClr val="bg1">
            <a:lumMod val="85000"/>
          </a:schemeClr>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t-IT" sz="1100"/>
        </a:p>
      </xdr:txBody>
    </xdr:sp>
    <xdr:clientData/>
  </xdr:twoCellAnchor>
  <xdr:twoCellAnchor>
    <xdr:from>
      <xdr:col>5</xdr:col>
      <xdr:colOff>915866</xdr:colOff>
      <xdr:row>54</xdr:row>
      <xdr:rowOff>84905</xdr:rowOff>
    </xdr:from>
    <xdr:to>
      <xdr:col>5</xdr:col>
      <xdr:colOff>1158602</xdr:colOff>
      <xdr:row>54</xdr:row>
      <xdr:rowOff>304713</xdr:rowOff>
    </xdr:to>
    <xdr:sp macro="" textlink="">
      <xdr:nvSpPr>
        <xdr:cNvPr id="26" name="Rettangolo 25">
          <a:extLst>
            <a:ext uri="{FF2B5EF4-FFF2-40B4-BE49-F238E27FC236}">
              <a16:creationId xmlns:a16="http://schemas.microsoft.com/office/drawing/2014/main" id="{47E04BF3-DA07-466F-94DF-1E2C10E73315}"/>
            </a:ext>
          </a:extLst>
        </xdr:cNvPr>
        <xdr:cNvSpPr/>
      </xdr:nvSpPr>
      <xdr:spPr>
        <a:xfrm>
          <a:off x="7583366" y="14103464"/>
          <a:ext cx="242736" cy="219808"/>
        </a:xfrm>
        <a:prstGeom prst="rect">
          <a:avLst/>
        </a:prstGeom>
        <a:solidFill>
          <a:schemeClr val="bg1">
            <a:lumMod val="85000"/>
          </a:schemeClr>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t-IT" sz="1100"/>
        </a:p>
      </xdr:txBody>
    </xdr:sp>
    <xdr:clientData/>
  </xdr:twoCellAnchor>
  <xdr:twoCellAnchor>
    <xdr:from>
      <xdr:col>5</xdr:col>
      <xdr:colOff>915866</xdr:colOff>
      <xdr:row>52</xdr:row>
      <xdr:rowOff>84905</xdr:rowOff>
    </xdr:from>
    <xdr:to>
      <xdr:col>5</xdr:col>
      <xdr:colOff>1158602</xdr:colOff>
      <xdr:row>52</xdr:row>
      <xdr:rowOff>304713</xdr:rowOff>
    </xdr:to>
    <xdr:sp macro="" textlink="">
      <xdr:nvSpPr>
        <xdr:cNvPr id="28" name="Rettangolo 27">
          <a:extLst>
            <a:ext uri="{FF2B5EF4-FFF2-40B4-BE49-F238E27FC236}">
              <a16:creationId xmlns:a16="http://schemas.microsoft.com/office/drawing/2014/main" id="{EEBC401D-7E67-441C-BF2E-37CA6B158D66}"/>
            </a:ext>
          </a:extLst>
        </xdr:cNvPr>
        <xdr:cNvSpPr/>
      </xdr:nvSpPr>
      <xdr:spPr>
        <a:xfrm>
          <a:off x="7583366" y="13408699"/>
          <a:ext cx="242736" cy="219808"/>
        </a:xfrm>
        <a:prstGeom prst="rect">
          <a:avLst/>
        </a:prstGeom>
        <a:solidFill>
          <a:schemeClr val="bg1">
            <a:lumMod val="85000"/>
          </a:schemeClr>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t-IT" sz="1100"/>
        </a:p>
      </xdr:txBody>
    </xdr:sp>
    <xdr:clientData/>
  </xdr:twoCellAnchor>
  <xdr:twoCellAnchor editAs="oneCell">
    <xdr:from>
      <xdr:col>0</xdr:col>
      <xdr:colOff>1362809</xdr:colOff>
      <xdr:row>29</xdr:row>
      <xdr:rowOff>520211</xdr:rowOff>
    </xdr:from>
    <xdr:to>
      <xdr:col>1</xdr:col>
      <xdr:colOff>108440</xdr:colOff>
      <xdr:row>31</xdr:row>
      <xdr:rowOff>306266</xdr:rowOff>
    </xdr:to>
    <xdr:pic>
      <xdr:nvPicPr>
        <xdr:cNvPr id="3" name="Elemento grafico 2" descr="Segno di spunta con riempimento a tinta unita">
          <a:extLst>
            <a:ext uri="{FF2B5EF4-FFF2-40B4-BE49-F238E27FC236}">
              <a16:creationId xmlns:a16="http://schemas.microsoft.com/office/drawing/2014/main" id="{9C493C32-0523-72FE-9A18-36AE7F3D0C86}"/>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1362809" y="7971692"/>
          <a:ext cx="401516" cy="401516"/>
        </a:xfrm>
        <a:prstGeom prst="rect">
          <a:avLst/>
        </a:prstGeom>
      </xdr:spPr>
    </xdr:pic>
    <xdr:clientData/>
  </xdr:twoCellAnchor>
  <xdr:twoCellAnchor editAs="oneCell">
    <xdr:from>
      <xdr:col>5</xdr:col>
      <xdr:colOff>858624</xdr:colOff>
      <xdr:row>51</xdr:row>
      <xdr:rowOff>63712</xdr:rowOff>
    </xdr:from>
    <xdr:to>
      <xdr:col>5</xdr:col>
      <xdr:colOff>1260571</xdr:colOff>
      <xdr:row>53</xdr:row>
      <xdr:rowOff>45439</xdr:rowOff>
    </xdr:to>
    <xdr:pic>
      <xdr:nvPicPr>
        <xdr:cNvPr id="4" name="Elemento grafico 3" descr="Segno di spunta con riempimento a tinta unita">
          <a:extLst>
            <a:ext uri="{FF2B5EF4-FFF2-40B4-BE49-F238E27FC236}">
              <a16:creationId xmlns:a16="http://schemas.microsoft.com/office/drawing/2014/main" id="{56CD72D2-5515-4708-BCB9-EE4F40A9D688}"/>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7526124" y="13309065"/>
          <a:ext cx="401947" cy="407550"/>
        </a:xfrm>
        <a:prstGeom prst="rect">
          <a:avLst/>
        </a:prstGeom>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B0A6EF-A7D8-413C-A791-AD1CE59D22C7}">
  <sheetPr>
    <pageSetUpPr fitToPage="1"/>
  </sheetPr>
  <dimension ref="A1:AP149"/>
  <sheetViews>
    <sheetView showGridLines="0" tabSelected="1" view="pageBreakPreview" topLeftCell="A114" zoomScale="70" zoomScaleNormal="70" zoomScaleSheetLayoutView="70" workbookViewId="0">
      <selection activeCell="AN88" sqref="AN88"/>
    </sheetView>
  </sheetViews>
  <sheetFormatPr defaultRowHeight="15" x14ac:dyDescent="0.25"/>
  <cols>
    <col min="1" max="1" width="24.85546875" customWidth="1"/>
    <col min="2" max="2" width="18.42578125" customWidth="1"/>
    <col min="3" max="3" width="23.85546875" customWidth="1"/>
    <col min="4" max="4" width="17.42578125" customWidth="1"/>
    <col min="5" max="5" width="15.28515625" customWidth="1"/>
    <col min="6" max="6" width="19" customWidth="1"/>
    <col min="7" max="7" width="20" customWidth="1"/>
    <col min="8" max="8" width="17.5703125" customWidth="1"/>
    <col min="9" max="9" width="14.28515625" customWidth="1"/>
    <col min="10" max="10" width="16.28515625" customWidth="1"/>
    <col min="11" max="11" width="15.7109375" customWidth="1"/>
    <col min="12" max="12" width="17.5703125" customWidth="1"/>
    <col min="13" max="13" width="19.7109375" customWidth="1"/>
    <col min="14" max="14" width="11" customWidth="1"/>
    <col min="15" max="15" width="11.7109375" hidden="1" customWidth="1"/>
    <col min="16" max="17" width="10.5703125" hidden="1" customWidth="1"/>
    <col min="18" max="20" width="0" hidden="1" customWidth="1"/>
    <col min="21" max="21" width="9" hidden="1" customWidth="1"/>
    <col min="22" max="23" width="0" hidden="1" customWidth="1"/>
    <col min="24" max="24" width="10.5703125" hidden="1" customWidth="1"/>
    <col min="25" max="35" width="0" hidden="1" customWidth="1"/>
    <col min="36" max="36" width="9.140625" hidden="1" customWidth="1"/>
    <col min="37" max="37" width="0" hidden="1" customWidth="1"/>
    <col min="38" max="38" width="19.28515625" customWidth="1"/>
    <col min="39" max="39" width="11.7109375" bestFit="1" customWidth="1"/>
    <col min="40" max="40" width="37.5703125" bestFit="1" customWidth="1"/>
  </cols>
  <sheetData>
    <row r="1" spans="1:13" ht="25.5" customHeight="1" x14ac:dyDescent="0.25">
      <c r="A1" s="141" t="s">
        <v>87</v>
      </c>
      <c r="B1" s="141"/>
      <c r="C1" s="141"/>
      <c r="D1" s="141"/>
      <c r="E1" s="141"/>
      <c r="F1" s="141"/>
      <c r="G1" s="141"/>
      <c r="H1" s="141"/>
      <c r="I1" s="141"/>
      <c r="J1" s="141"/>
      <c r="K1" s="141"/>
      <c r="L1" s="141"/>
      <c r="M1" s="141"/>
    </row>
    <row r="2" spans="1:13" s="10" customFormat="1" ht="18.75" x14ac:dyDescent="0.3">
      <c r="A2" s="155" t="s">
        <v>130</v>
      </c>
      <c r="B2" s="155"/>
      <c r="C2" s="155"/>
      <c r="D2" s="155"/>
      <c r="E2" s="155"/>
      <c r="F2" s="155"/>
      <c r="G2" s="155"/>
      <c r="H2" s="155"/>
      <c r="I2" s="155"/>
      <c r="J2" s="155"/>
      <c r="K2" s="155"/>
      <c r="L2" s="155"/>
      <c r="M2" s="155"/>
    </row>
    <row r="3" spans="1:13" ht="21" x14ac:dyDescent="0.25">
      <c r="A3" s="135" t="s">
        <v>50</v>
      </c>
      <c r="B3" s="136"/>
      <c r="C3" s="136"/>
      <c r="D3" s="136"/>
      <c r="E3" s="136"/>
      <c r="F3" s="136"/>
      <c r="G3" s="136"/>
      <c r="H3" s="136"/>
      <c r="I3" s="136"/>
      <c r="J3" s="136"/>
      <c r="K3" s="136"/>
      <c r="L3" s="136"/>
      <c r="M3" s="137"/>
    </row>
    <row r="4" spans="1:13" ht="28.5" x14ac:dyDescent="0.45">
      <c r="A4" s="148" t="s">
        <v>84</v>
      </c>
      <c r="B4" s="149"/>
      <c r="C4" s="149"/>
      <c r="D4" s="149"/>
      <c r="E4" s="149"/>
      <c r="F4" s="149"/>
      <c r="G4" s="149"/>
      <c r="H4" s="149"/>
      <c r="I4" s="149"/>
      <c r="J4" s="149"/>
      <c r="K4" s="149"/>
      <c r="L4" s="149"/>
      <c r="M4" s="150"/>
    </row>
    <row r="5" spans="1:13" ht="18.75" x14ac:dyDescent="0.25">
      <c r="A5" s="138" t="s">
        <v>57</v>
      </c>
      <c r="B5" s="139"/>
      <c r="C5" s="139"/>
      <c r="D5" s="139"/>
      <c r="E5" s="139"/>
      <c r="F5" s="139"/>
      <c r="G5" s="139"/>
      <c r="H5" s="139"/>
      <c r="I5" s="139"/>
      <c r="J5" s="139"/>
      <c r="K5" s="139"/>
      <c r="L5" s="139"/>
      <c r="M5" s="140"/>
    </row>
    <row r="6" spans="1:13" s="10" customFormat="1" x14ac:dyDescent="0.25">
      <c r="A6" s="11"/>
      <c r="B6" s="11"/>
      <c r="C6" s="11"/>
      <c r="D6" s="11"/>
      <c r="E6" s="11"/>
      <c r="F6" s="11"/>
      <c r="G6" s="11"/>
      <c r="H6" s="11"/>
      <c r="I6" s="11"/>
      <c r="J6" s="11"/>
      <c r="K6" s="11"/>
      <c r="L6" s="11"/>
      <c r="M6" s="11"/>
    </row>
    <row r="7" spans="1:13" s="10" customFormat="1" x14ac:dyDescent="0.25">
      <c r="A7" s="11"/>
      <c r="B7" s="11"/>
      <c r="C7" s="11"/>
      <c r="D7" s="11"/>
      <c r="E7" s="11"/>
      <c r="F7" s="11"/>
      <c r="G7" s="11"/>
      <c r="H7" s="11"/>
      <c r="I7" s="11"/>
      <c r="J7" s="11"/>
      <c r="K7" s="11"/>
      <c r="L7" s="11"/>
      <c r="M7" s="11"/>
    </row>
    <row r="8" spans="1:13" s="10" customFormat="1" x14ac:dyDescent="0.25">
      <c r="A8" s="11"/>
      <c r="B8" s="11"/>
      <c r="C8" s="11"/>
      <c r="D8" s="11"/>
      <c r="E8" s="11"/>
      <c r="F8" s="11"/>
      <c r="G8" s="11"/>
      <c r="H8" s="11"/>
      <c r="I8" s="11"/>
      <c r="J8" s="11"/>
      <c r="K8" s="11"/>
      <c r="L8" s="11"/>
      <c r="M8" s="11"/>
    </row>
    <row r="9" spans="1:13" s="105" customFormat="1" ht="27" customHeight="1" x14ac:dyDescent="0.25">
      <c r="A9" s="104" t="s">
        <v>143</v>
      </c>
      <c r="C9" s="132" t="s">
        <v>116</v>
      </c>
      <c r="D9" s="133"/>
      <c r="E9" s="48"/>
      <c r="F9" s="41"/>
      <c r="G9" s="41"/>
      <c r="H9" s="41"/>
      <c r="I9" s="41"/>
      <c r="J9" s="41"/>
      <c r="K9" s="41"/>
      <c r="L9" s="41"/>
      <c r="M9" s="41"/>
    </row>
    <row r="10" spans="1:13" s="105" customFormat="1" ht="6" customHeight="1" x14ac:dyDescent="0.25">
      <c r="A10" s="106"/>
      <c r="C10" s="41"/>
      <c r="D10" s="41"/>
      <c r="E10" s="41"/>
      <c r="F10" s="41"/>
      <c r="G10" s="41"/>
      <c r="H10" s="41"/>
      <c r="I10" s="41"/>
      <c r="J10" s="41"/>
      <c r="K10" s="41"/>
      <c r="L10" s="41"/>
      <c r="M10" s="41"/>
    </row>
    <row r="11" spans="1:13" s="105" customFormat="1" ht="27" customHeight="1" x14ac:dyDescent="0.25">
      <c r="A11" s="104" t="s">
        <v>144</v>
      </c>
      <c r="C11" s="132" t="s">
        <v>117</v>
      </c>
      <c r="D11" s="133"/>
      <c r="E11" s="41"/>
      <c r="F11" s="41"/>
      <c r="G11" s="41"/>
      <c r="H11" s="41"/>
      <c r="I11" s="41"/>
      <c r="J11" s="41"/>
      <c r="K11" s="41"/>
      <c r="L11" s="41"/>
      <c r="M11" s="41"/>
    </row>
    <row r="12" spans="1:13" s="105" customFormat="1" ht="6" customHeight="1" x14ac:dyDescent="0.25">
      <c r="A12" s="106"/>
      <c r="C12" s="41"/>
      <c r="D12" s="41"/>
      <c r="E12" s="41"/>
      <c r="F12" s="41"/>
      <c r="G12" s="41"/>
      <c r="H12" s="41"/>
      <c r="I12" s="41"/>
      <c r="J12" s="41"/>
      <c r="K12" s="41"/>
      <c r="L12" s="41"/>
      <c r="M12" s="41"/>
    </row>
    <row r="13" spans="1:13" s="105" customFormat="1" ht="27" customHeight="1" x14ac:dyDescent="0.25">
      <c r="A13" s="104" t="s">
        <v>145</v>
      </c>
      <c r="C13" s="132" t="s">
        <v>115</v>
      </c>
      <c r="D13" s="134"/>
      <c r="E13" s="134"/>
      <c r="F13" s="134"/>
      <c r="G13" s="134"/>
      <c r="H13" s="134"/>
      <c r="I13" s="134"/>
      <c r="J13" s="134"/>
      <c r="K13" s="134"/>
      <c r="L13" s="134"/>
      <c r="M13" s="133"/>
    </row>
    <row r="14" spans="1:13" s="105" customFormat="1" x14ac:dyDescent="0.25">
      <c r="A14" s="107"/>
      <c r="B14" s="102"/>
      <c r="C14" s="102"/>
      <c r="D14" s="102"/>
      <c r="E14" s="102"/>
      <c r="F14" s="102"/>
      <c r="G14" s="102"/>
      <c r="H14" s="102"/>
      <c r="I14" s="102"/>
      <c r="J14" s="102"/>
      <c r="K14" s="102"/>
      <c r="L14" s="102"/>
      <c r="M14" s="102"/>
    </row>
    <row r="15" spans="1:13" s="105" customFormat="1" ht="27" customHeight="1" x14ac:dyDescent="0.25">
      <c r="A15" s="104" t="s">
        <v>127</v>
      </c>
      <c r="C15" s="132" t="s">
        <v>118</v>
      </c>
      <c r="D15" s="134"/>
      <c r="E15" s="134"/>
      <c r="F15" s="134"/>
      <c r="G15" s="133"/>
      <c r="H15" s="103" t="s">
        <v>73</v>
      </c>
      <c r="I15" s="142" t="s">
        <v>118</v>
      </c>
      <c r="J15" s="143"/>
      <c r="K15" s="103" t="s">
        <v>63</v>
      </c>
      <c r="L15" s="142" t="s">
        <v>118</v>
      </c>
      <c r="M15" s="143"/>
    </row>
    <row r="16" spans="1:13" s="105" customFormat="1" ht="6" customHeight="1" x14ac:dyDescent="0.25">
      <c r="A16" s="40"/>
      <c r="B16" s="41"/>
      <c r="C16" s="41"/>
      <c r="D16" s="41"/>
      <c r="E16" s="41"/>
      <c r="F16" s="41"/>
      <c r="G16" s="41"/>
      <c r="H16" s="41"/>
      <c r="I16" s="41"/>
      <c r="J16" s="41"/>
      <c r="K16" s="41"/>
      <c r="L16" s="41"/>
      <c r="M16" s="41"/>
    </row>
    <row r="17" spans="1:13" s="105" customFormat="1" ht="27" customHeight="1" x14ac:dyDescent="0.25">
      <c r="A17" s="104" t="s">
        <v>128</v>
      </c>
      <c r="C17" s="132" t="s">
        <v>118</v>
      </c>
      <c r="D17" s="134"/>
      <c r="E17" s="134"/>
      <c r="F17" s="134"/>
      <c r="G17" s="133"/>
      <c r="H17" s="103" t="s">
        <v>73</v>
      </c>
      <c r="I17" s="142" t="s">
        <v>118</v>
      </c>
      <c r="J17" s="143"/>
      <c r="K17" s="103" t="s">
        <v>63</v>
      </c>
      <c r="L17" s="142" t="s">
        <v>118</v>
      </c>
      <c r="M17" s="143"/>
    </row>
    <row r="18" spans="1:13" s="111" customFormat="1" ht="18.75" x14ac:dyDescent="0.25">
      <c r="A18" s="108"/>
      <c r="B18" s="109"/>
      <c r="C18" s="108"/>
      <c r="D18" s="108"/>
      <c r="E18" s="108"/>
      <c r="F18" s="108"/>
      <c r="G18" s="108"/>
      <c r="H18" s="110"/>
      <c r="I18" s="108"/>
      <c r="J18" s="108"/>
      <c r="K18" s="108"/>
      <c r="L18" s="108"/>
      <c r="M18" s="108"/>
    </row>
    <row r="19" spans="1:13" s="111" customFormat="1" ht="27" customHeight="1" x14ac:dyDescent="0.25">
      <c r="A19" s="104" t="s">
        <v>51</v>
      </c>
      <c r="B19" s="109"/>
      <c r="C19" s="108"/>
      <c r="D19" s="112"/>
      <c r="E19" s="112"/>
      <c r="F19" s="108"/>
      <c r="G19" s="108"/>
      <c r="H19" s="108"/>
      <c r="I19" s="108"/>
      <c r="J19" s="108"/>
      <c r="K19" s="108"/>
      <c r="L19" s="108"/>
      <c r="M19" s="108"/>
    </row>
    <row r="20" spans="1:13" s="111" customFormat="1" ht="27" customHeight="1" x14ac:dyDescent="0.25">
      <c r="A20" s="103" t="s">
        <v>121</v>
      </c>
      <c r="B20" s="132" t="s">
        <v>133</v>
      </c>
      <c r="C20" s="134"/>
      <c r="D20" s="134"/>
      <c r="E20" s="134"/>
      <c r="F20" s="134"/>
      <c r="G20" s="134"/>
      <c r="H20" s="133"/>
      <c r="I20" s="113" t="s">
        <v>131</v>
      </c>
      <c r="K20" s="108"/>
      <c r="L20" s="108"/>
      <c r="M20" s="108"/>
    </row>
    <row r="21" spans="1:13" s="105" customFormat="1" ht="6" customHeight="1" x14ac:dyDescent="0.25">
      <c r="A21" s="103"/>
      <c r="B21" s="17"/>
      <c r="C21" s="17"/>
      <c r="D21" s="17"/>
      <c r="E21" s="17"/>
      <c r="F21" s="17"/>
      <c r="G21" s="17"/>
      <c r="H21" s="17"/>
      <c r="I21" s="17"/>
      <c r="J21" s="17"/>
      <c r="K21" s="17"/>
      <c r="L21" s="17"/>
      <c r="M21" s="17"/>
    </row>
    <row r="22" spans="1:13" s="111" customFormat="1" ht="27" customHeight="1" x14ac:dyDescent="0.25">
      <c r="A22" s="103" t="s">
        <v>120</v>
      </c>
      <c r="B22" s="132" t="s">
        <v>119</v>
      </c>
      <c r="C22" s="134"/>
      <c r="D22" s="134"/>
      <c r="E22" s="134"/>
      <c r="F22" s="134"/>
      <c r="G22" s="134"/>
      <c r="H22" s="133"/>
      <c r="I22" s="108"/>
      <c r="J22" s="108"/>
      <c r="K22" s="108"/>
      <c r="L22" s="108"/>
      <c r="M22" s="108"/>
    </row>
    <row r="23" spans="1:13" s="105" customFormat="1" ht="6" customHeight="1" x14ac:dyDescent="0.25">
      <c r="A23" s="110"/>
      <c r="B23" s="17"/>
      <c r="C23" s="17"/>
      <c r="D23" s="17"/>
      <c r="E23" s="17"/>
      <c r="F23" s="17"/>
      <c r="G23" s="17"/>
      <c r="H23" s="17"/>
      <c r="I23" s="17"/>
      <c r="J23" s="17"/>
      <c r="K23" s="17"/>
      <c r="L23" s="17"/>
      <c r="M23" s="17"/>
    </row>
    <row r="24" spans="1:13" s="105" customFormat="1" ht="27" customHeight="1" x14ac:dyDescent="0.25">
      <c r="A24" s="103" t="s">
        <v>132</v>
      </c>
      <c r="B24" s="132" t="s">
        <v>119</v>
      </c>
      <c r="C24" s="134"/>
      <c r="D24" s="134"/>
      <c r="E24" s="134"/>
      <c r="F24" s="134"/>
      <c r="G24" s="134"/>
      <c r="H24" s="133"/>
      <c r="I24" s="17"/>
      <c r="J24" s="17"/>
      <c r="K24" s="17"/>
      <c r="L24" s="17"/>
      <c r="M24" s="17"/>
    </row>
    <row r="25" spans="1:13" s="105" customFormat="1" ht="18.75" x14ac:dyDescent="0.25">
      <c r="A25" s="17"/>
      <c r="B25" s="17"/>
      <c r="C25" s="17"/>
      <c r="D25" s="17"/>
      <c r="E25" s="17"/>
      <c r="F25" s="17"/>
      <c r="G25" s="17"/>
      <c r="H25" s="17"/>
      <c r="I25" s="17"/>
      <c r="J25" s="17"/>
      <c r="K25" s="17"/>
      <c r="L25" s="17"/>
      <c r="M25" s="17"/>
    </row>
    <row r="26" spans="1:13" s="48" customFormat="1" ht="27" customHeight="1" x14ac:dyDescent="0.25">
      <c r="A26" s="48" t="s">
        <v>52</v>
      </c>
      <c r="B26" s="132" t="s">
        <v>129</v>
      </c>
      <c r="C26" s="133"/>
      <c r="D26" s="114" t="s">
        <v>73</v>
      </c>
      <c r="E26" s="142" t="s">
        <v>118</v>
      </c>
      <c r="F26" s="143"/>
      <c r="G26" s="114" t="s">
        <v>56</v>
      </c>
      <c r="H26" s="142" t="s">
        <v>123</v>
      </c>
      <c r="I26" s="143"/>
      <c r="J26" s="115" t="s">
        <v>124</v>
      </c>
      <c r="K26" s="103" t="s">
        <v>64</v>
      </c>
      <c r="L26" s="142" t="s">
        <v>125</v>
      </c>
      <c r="M26" s="143"/>
    </row>
    <row r="27" spans="1:13" s="105" customFormat="1" ht="6" customHeight="1" x14ac:dyDescent="0.25">
      <c r="A27" s="116"/>
      <c r="B27" s="17"/>
      <c r="C27" s="17"/>
      <c r="D27" s="17"/>
      <c r="E27" s="17"/>
      <c r="F27" s="17"/>
      <c r="G27" s="17"/>
      <c r="H27" s="17"/>
      <c r="I27" s="17"/>
      <c r="J27" s="17"/>
      <c r="K27" s="17"/>
      <c r="L27" s="17"/>
      <c r="M27" s="17"/>
    </row>
    <row r="28" spans="1:13" s="48" customFormat="1" ht="27" customHeight="1" x14ac:dyDescent="0.25">
      <c r="A28" s="48" t="s">
        <v>53</v>
      </c>
      <c r="B28" s="132" t="s">
        <v>126</v>
      </c>
      <c r="C28" s="134"/>
      <c r="D28" s="133"/>
      <c r="E28" s="40" t="s">
        <v>54</v>
      </c>
      <c r="F28" s="41"/>
      <c r="G28" s="41"/>
      <c r="H28" s="41"/>
      <c r="I28" s="41"/>
      <c r="J28" s="41"/>
      <c r="K28" s="41"/>
      <c r="L28" s="41"/>
      <c r="M28" s="41"/>
    </row>
    <row r="29" spans="1:13" s="10" customFormat="1" ht="43.5" customHeight="1" x14ac:dyDescent="0.25">
      <c r="A29" s="147" t="s">
        <v>55</v>
      </c>
      <c r="B29" s="147"/>
      <c r="C29" s="147"/>
      <c r="D29" s="147"/>
      <c r="E29" s="147"/>
      <c r="F29" s="147"/>
      <c r="G29" s="147"/>
      <c r="H29" s="147"/>
      <c r="I29" s="147"/>
      <c r="J29" s="147"/>
      <c r="K29" s="147"/>
      <c r="L29" s="147"/>
      <c r="M29" s="147"/>
    </row>
    <row r="30" spans="1:13" s="117" customFormat="1" ht="42.75" customHeight="1" x14ac:dyDescent="0.25">
      <c r="A30" s="146" t="s">
        <v>95</v>
      </c>
      <c r="B30" s="146"/>
      <c r="C30" s="146"/>
      <c r="D30" s="146"/>
      <c r="E30" s="146"/>
      <c r="F30" s="146"/>
      <c r="G30" s="146"/>
      <c r="H30" s="146"/>
      <c r="I30" s="146"/>
      <c r="J30" s="146"/>
      <c r="K30" s="146"/>
      <c r="L30" s="146"/>
      <c r="M30" s="146"/>
    </row>
    <row r="31" spans="1:13" s="105" customFormat="1" ht="6" customHeight="1" x14ac:dyDescent="0.25">
      <c r="A31" s="116"/>
      <c r="B31" s="17"/>
      <c r="C31" s="17"/>
      <c r="D31" s="17"/>
      <c r="E31" s="17"/>
      <c r="F31" s="17"/>
      <c r="G31" s="17"/>
      <c r="H31" s="17"/>
      <c r="I31" s="17"/>
      <c r="J31" s="17"/>
      <c r="K31" s="17"/>
      <c r="L31" s="17"/>
      <c r="M31" s="17"/>
    </row>
    <row r="32" spans="1:13" s="105" customFormat="1" ht="27" customHeight="1" x14ac:dyDescent="0.25">
      <c r="A32" s="118"/>
      <c r="B32" s="40" t="s">
        <v>83</v>
      </c>
      <c r="C32" s="41"/>
      <c r="D32" s="41"/>
      <c r="E32" s="41"/>
      <c r="F32" s="41"/>
      <c r="G32" s="41"/>
      <c r="H32" s="41"/>
      <c r="I32" s="41"/>
      <c r="J32" s="41"/>
      <c r="K32" s="41"/>
      <c r="L32" s="41"/>
      <c r="M32" s="41"/>
    </row>
    <row r="33" spans="1:13" s="105" customFormat="1" ht="6" customHeight="1" x14ac:dyDescent="0.25">
      <c r="A33" s="116"/>
      <c r="B33" s="41"/>
      <c r="C33" s="41"/>
      <c r="D33" s="41"/>
      <c r="E33" s="41"/>
      <c r="F33" s="41"/>
      <c r="G33" s="41"/>
      <c r="H33" s="41"/>
      <c r="I33" s="41"/>
      <c r="J33" s="41"/>
      <c r="K33" s="41"/>
      <c r="L33" s="41"/>
      <c r="M33" s="41"/>
    </row>
    <row r="34" spans="1:13" s="105" customFormat="1" ht="27" customHeight="1" x14ac:dyDescent="0.25">
      <c r="A34" s="118"/>
      <c r="B34" s="146" t="s">
        <v>82</v>
      </c>
      <c r="C34" s="146"/>
      <c r="D34" s="146"/>
      <c r="E34" s="146"/>
      <c r="F34" s="146"/>
      <c r="G34" s="146"/>
      <c r="H34" s="146"/>
      <c r="I34" s="146"/>
      <c r="J34" s="146"/>
      <c r="K34" s="146"/>
      <c r="L34" s="146"/>
      <c r="M34" s="146"/>
    </row>
    <row r="35" spans="1:13" s="105" customFormat="1" ht="27" customHeight="1" x14ac:dyDescent="0.25">
      <c r="A35" s="116"/>
      <c r="B35" s="146"/>
      <c r="C35" s="146"/>
      <c r="D35" s="146"/>
      <c r="E35" s="146"/>
      <c r="F35" s="146"/>
      <c r="G35" s="146"/>
      <c r="H35" s="146"/>
      <c r="I35" s="146"/>
      <c r="J35" s="146"/>
      <c r="K35" s="146"/>
      <c r="L35" s="146"/>
      <c r="M35" s="146"/>
    </row>
    <row r="36" spans="1:13" s="105" customFormat="1" ht="6" customHeight="1" x14ac:dyDescent="0.25">
      <c r="A36" s="116"/>
      <c r="B36" s="17"/>
      <c r="C36" s="17"/>
      <c r="D36" s="17"/>
      <c r="E36" s="17"/>
      <c r="F36" s="17"/>
      <c r="G36" s="17"/>
      <c r="H36" s="17"/>
      <c r="I36" s="17"/>
      <c r="J36" s="17"/>
      <c r="K36" s="17"/>
      <c r="L36" s="17"/>
      <c r="M36" s="17"/>
    </row>
    <row r="37" spans="1:13" s="105" customFormat="1" ht="27" customHeight="1" x14ac:dyDescent="0.25">
      <c r="A37" s="146" t="s">
        <v>58</v>
      </c>
      <c r="B37" s="146"/>
      <c r="C37" s="146"/>
      <c r="D37" s="146"/>
      <c r="E37" s="146"/>
      <c r="F37" s="146"/>
      <c r="G37" s="146"/>
      <c r="H37" s="146"/>
      <c r="I37" s="146"/>
      <c r="J37" s="146"/>
      <c r="K37" s="146"/>
      <c r="L37" s="146"/>
      <c r="M37" s="146"/>
    </row>
    <row r="38" spans="1:13" s="105" customFormat="1" ht="27" customHeight="1" x14ac:dyDescent="0.25">
      <c r="A38" s="146"/>
      <c r="B38" s="146"/>
      <c r="C38" s="146"/>
      <c r="D38" s="146"/>
      <c r="E38" s="146"/>
      <c r="F38" s="146"/>
      <c r="G38" s="146"/>
      <c r="H38" s="146"/>
      <c r="I38" s="146"/>
      <c r="J38" s="146"/>
      <c r="K38" s="146"/>
      <c r="L38" s="146"/>
      <c r="M38" s="146"/>
    </row>
    <row r="39" spans="1:13" s="105" customFormat="1" ht="6" customHeight="1" x14ac:dyDescent="0.25">
      <c r="A39" s="116"/>
      <c r="B39" s="17"/>
      <c r="C39" s="17"/>
      <c r="D39" s="17"/>
      <c r="E39" s="17"/>
      <c r="F39" s="17"/>
      <c r="G39" s="17"/>
      <c r="H39" s="17"/>
      <c r="I39" s="17"/>
      <c r="J39" s="17"/>
      <c r="K39" s="17"/>
      <c r="L39" s="17"/>
      <c r="M39" s="17"/>
    </row>
    <row r="40" spans="1:13" s="105" customFormat="1" ht="27" customHeight="1" x14ac:dyDescent="0.25">
      <c r="A40" s="40" t="s">
        <v>59</v>
      </c>
      <c r="B40" s="17"/>
      <c r="C40" s="17"/>
      <c r="D40" s="17"/>
      <c r="E40" s="17"/>
      <c r="F40" s="17"/>
      <c r="G40" s="17"/>
      <c r="H40" s="17"/>
      <c r="I40" s="17"/>
      <c r="J40" s="17"/>
      <c r="K40" s="17"/>
      <c r="L40" s="17"/>
      <c r="M40" s="17"/>
    </row>
    <row r="41" spans="1:13" s="105" customFormat="1" ht="6" customHeight="1" x14ac:dyDescent="0.25">
      <c r="A41" s="116"/>
      <c r="B41" s="17"/>
      <c r="C41" s="17"/>
      <c r="D41" s="17"/>
      <c r="E41" s="17"/>
      <c r="F41" s="17"/>
      <c r="G41" s="17"/>
      <c r="H41" s="17"/>
      <c r="I41" s="17"/>
      <c r="J41" s="17"/>
      <c r="K41" s="17"/>
      <c r="L41" s="17"/>
      <c r="M41" s="17"/>
    </row>
    <row r="42" spans="1:13" s="105" customFormat="1" ht="44.25" customHeight="1" x14ac:dyDescent="0.25">
      <c r="A42" s="146" t="s">
        <v>61</v>
      </c>
      <c r="B42" s="146"/>
      <c r="C42" s="146"/>
      <c r="D42" s="146"/>
      <c r="E42" s="146"/>
      <c r="F42" s="146"/>
      <c r="G42" s="146"/>
      <c r="H42" s="146"/>
      <c r="I42" s="146"/>
      <c r="J42" s="146"/>
      <c r="K42" s="146"/>
      <c r="L42" s="146"/>
      <c r="M42" s="146"/>
    </row>
    <row r="43" spans="1:13" s="105" customFormat="1" ht="6" customHeight="1" x14ac:dyDescent="0.25">
      <c r="A43" s="116"/>
      <c r="B43" s="17"/>
      <c r="C43" s="17"/>
      <c r="D43" s="17"/>
      <c r="E43" s="17"/>
      <c r="F43" s="17"/>
      <c r="G43" s="17"/>
      <c r="H43" s="17"/>
      <c r="I43" s="17"/>
      <c r="J43" s="17"/>
      <c r="K43" s="17"/>
      <c r="L43" s="17"/>
      <c r="M43" s="17"/>
    </row>
    <row r="44" spans="1:13" s="105" customFormat="1" ht="27" customHeight="1" x14ac:dyDescent="0.25">
      <c r="A44" s="146" t="s">
        <v>60</v>
      </c>
      <c r="B44" s="146"/>
      <c r="C44" s="146"/>
      <c r="D44" s="146"/>
      <c r="E44" s="146"/>
      <c r="F44" s="146"/>
      <c r="G44" s="146"/>
      <c r="H44" s="146"/>
      <c r="I44" s="146"/>
      <c r="J44" s="146"/>
      <c r="K44" s="146"/>
      <c r="L44" s="146"/>
      <c r="M44" s="146"/>
    </row>
    <row r="45" spans="1:13" s="105" customFormat="1" ht="27" customHeight="1" x14ac:dyDescent="0.25">
      <c r="A45" s="146"/>
      <c r="B45" s="146"/>
      <c r="C45" s="146"/>
      <c r="D45" s="146"/>
      <c r="E45" s="146"/>
      <c r="F45" s="146"/>
      <c r="G45" s="146"/>
      <c r="H45" s="146"/>
      <c r="I45" s="146"/>
      <c r="J45" s="146"/>
      <c r="K45" s="146"/>
      <c r="L45" s="146"/>
      <c r="M45" s="146"/>
    </row>
    <row r="46" spans="1:13" s="105" customFormat="1" ht="6" customHeight="1" x14ac:dyDescent="0.25">
      <c r="A46" s="116"/>
      <c r="B46" s="17"/>
      <c r="C46" s="17"/>
      <c r="D46" s="17"/>
      <c r="E46" s="17"/>
      <c r="F46" s="17"/>
      <c r="G46" s="17"/>
      <c r="H46" s="17"/>
      <c r="I46" s="17"/>
      <c r="J46" s="17"/>
      <c r="K46" s="17"/>
      <c r="L46" s="17"/>
      <c r="M46" s="17"/>
    </row>
    <row r="47" spans="1:13" s="105" customFormat="1" ht="27" customHeight="1" x14ac:dyDescent="0.25">
      <c r="A47" s="146" t="s">
        <v>62</v>
      </c>
      <c r="B47" s="146"/>
      <c r="C47" s="146"/>
      <c r="D47" s="146"/>
      <c r="E47" s="146"/>
      <c r="F47" s="146"/>
      <c r="G47" s="146"/>
      <c r="H47" s="146"/>
      <c r="I47" s="146"/>
      <c r="J47" s="146"/>
      <c r="K47" s="146"/>
      <c r="L47" s="146"/>
      <c r="M47" s="146"/>
    </row>
    <row r="48" spans="1:13" s="10" customFormat="1" ht="15.75" x14ac:dyDescent="0.25">
      <c r="A48" s="30"/>
      <c r="B48" s="30"/>
      <c r="C48" s="30"/>
      <c r="D48" s="30"/>
      <c r="E48" s="30"/>
      <c r="F48" s="30"/>
      <c r="G48" s="30"/>
      <c r="H48" s="30"/>
      <c r="I48" s="30"/>
      <c r="J48" s="30"/>
      <c r="K48" s="30"/>
      <c r="L48" s="30"/>
      <c r="M48" s="30"/>
    </row>
    <row r="49" spans="1:13" s="39" customFormat="1" ht="27" customHeight="1" x14ac:dyDescent="0.25">
      <c r="A49" s="154" t="s">
        <v>65</v>
      </c>
      <c r="B49" s="154"/>
      <c r="C49" s="154"/>
      <c r="D49" s="121">
        <v>0.05</v>
      </c>
      <c r="E49" s="122"/>
      <c r="F49" s="43"/>
      <c r="G49" s="43"/>
      <c r="H49" s="38"/>
    </row>
    <row r="50" spans="1:13" s="4" customFormat="1" ht="6" customHeight="1" x14ac:dyDescent="0.35">
      <c r="A50" s="40"/>
      <c r="B50" s="41"/>
      <c r="C50" s="41"/>
      <c r="D50" s="41"/>
      <c r="E50" s="41"/>
      <c r="F50" s="41"/>
      <c r="G50" s="41"/>
      <c r="H50" s="38"/>
      <c r="I50" s="41"/>
      <c r="J50" s="41"/>
      <c r="K50" s="41"/>
      <c r="L50" s="41"/>
      <c r="M50" s="41"/>
    </row>
    <row r="51" spans="1:13" s="46" customFormat="1" ht="27" customHeight="1" x14ac:dyDescent="0.35">
      <c r="A51" s="43" t="s">
        <v>66</v>
      </c>
      <c r="B51" s="43"/>
      <c r="C51" s="43"/>
      <c r="D51" s="119">
        <v>1950000</v>
      </c>
      <c r="E51" s="120"/>
      <c r="F51" s="38"/>
      <c r="G51" s="45"/>
      <c r="H51" s="38"/>
      <c r="I51" s="45"/>
      <c r="J51" s="45"/>
      <c r="K51" s="45"/>
      <c r="L51" s="45"/>
      <c r="M51" s="45"/>
    </row>
    <row r="52" spans="1:13" s="4" customFormat="1" ht="6" customHeight="1" x14ac:dyDescent="0.35">
      <c r="A52" s="40"/>
      <c r="B52" s="41"/>
      <c r="C52" s="41"/>
      <c r="D52" s="41"/>
      <c r="E52" s="41"/>
      <c r="F52" s="41"/>
      <c r="G52" s="41"/>
      <c r="H52" s="41"/>
      <c r="I52" s="41"/>
      <c r="J52" s="41"/>
      <c r="K52" s="41"/>
      <c r="L52" s="41"/>
      <c r="M52" s="41"/>
    </row>
    <row r="53" spans="1:13" s="46" customFormat="1" ht="27" customHeight="1" x14ac:dyDescent="0.35">
      <c r="A53" s="42" t="s">
        <v>150</v>
      </c>
      <c r="B53" s="43"/>
      <c r="C53" s="43"/>
      <c r="D53" s="123" t="s">
        <v>122</v>
      </c>
      <c r="E53" s="124"/>
      <c r="G53" s="38" t="s">
        <v>140</v>
      </c>
      <c r="H53" s="38"/>
      <c r="I53" s="45"/>
      <c r="J53" s="45"/>
      <c r="K53" s="45"/>
      <c r="L53" s="45"/>
      <c r="M53" s="45"/>
    </row>
    <row r="54" spans="1:13" s="46" customFormat="1" ht="27" customHeight="1" x14ac:dyDescent="0.35">
      <c r="A54" s="42"/>
      <c r="B54" s="43"/>
      <c r="C54" s="43"/>
      <c r="D54" s="47"/>
      <c r="G54" s="38" t="s">
        <v>141</v>
      </c>
      <c r="H54" s="38"/>
      <c r="I54" s="45"/>
      <c r="J54" s="45"/>
      <c r="K54" s="45"/>
      <c r="L54" s="45"/>
      <c r="M54" s="45"/>
    </row>
    <row r="55" spans="1:13" s="46" customFormat="1" ht="27" customHeight="1" x14ac:dyDescent="0.35">
      <c r="A55" s="42"/>
      <c r="B55" s="43"/>
      <c r="C55" s="43"/>
      <c r="D55" s="47"/>
      <c r="G55" s="38" t="s">
        <v>142</v>
      </c>
      <c r="H55" s="38"/>
      <c r="I55" s="45"/>
      <c r="J55" s="45"/>
      <c r="K55" s="45"/>
      <c r="L55" s="45"/>
      <c r="M55" s="45"/>
    </row>
    <row r="56" spans="1:13" s="4" customFormat="1" ht="6" customHeight="1" x14ac:dyDescent="0.35">
      <c r="A56" s="40"/>
      <c r="B56" s="41"/>
      <c r="C56" s="41"/>
      <c r="D56" s="41"/>
      <c r="E56" s="41"/>
      <c r="F56" s="41"/>
      <c r="G56" s="48"/>
      <c r="H56" s="41"/>
      <c r="I56" s="41"/>
      <c r="J56" s="41"/>
      <c r="K56" s="41"/>
      <c r="L56" s="41"/>
      <c r="M56" s="41"/>
    </row>
    <row r="57" spans="1:13" s="28" customFormat="1" ht="27" customHeight="1" x14ac:dyDescent="0.35">
      <c r="A57" s="43" t="s">
        <v>148</v>
      </c>
      <c r="B57" s="48"/>
      <c r="C57" s="39"/>
      <c r="D57" s="125">
        <f>+$G$57+$J$57</f>
        <v>362000</v>
      </c>
      <c r="E57" s="126"/>
      <c r="F57" s="44" t="s">
        <v>67</v>
      </c>
      <c r="G57" s="119">
        <v>350000</v>
      </c>
      <c r="H57" s="120"/>
      <c r="I57" s="39" t="s">
        <v>68</v>
      </c>
      <c r="J57" s="119">
        <v>12000</v>
      </c>
      <c r="K57" s="120"/>
      <c r="L57" s="39" t="s">
        <v>147</v>
      </c>
      <c r="M57" s="39"/>
    </row>
    <row r="58" spans="1:13" s="4" customFormat="1" ht="6" customHeight="1" x14ac:dyDescent="0.35">
      <c r="A58" s="40"/>
      <c r="B58" s="41"/>
      <c r="C58" s="41"/>
      <c r="E58" s="41"/>
      <c r="F58" s="41"/>
      <c r="G58" s="41"/>
      <c r="I58" s="48"/>
      <c r="J58" s="41"/>
      <c r="K58" s="41"/>
      <c r="L58" s="41"/>
      <c r="M58" s="41"/>
    </row>
    <row r="59" spans="1:13" s="28" customFormat="1" ht="27" customHeight="1" x14ac:dyDescent="0.35">
      <c r="A59" s="43" t="s">
        <v>149</v>
      </c>
      <c r="B59" s="48"/>
      <c r="C59" s="39"/>
      <c r="D59" s="125">
        <f>+$G$59+$J$59</f>
        <v>344500</v>
      </c>
      <c r="E59" s="126"/>
      <c r="F59" s="44" t="s">
        <v>67</v>
      </c>
      <c r="G59" s="125">
        <f>+$G$57-$G$57*$D$49</f>
        <v>332500</v>
      </c>
      <c r="H59" s="126"/>
      <c r="I59" s="39" t="s">
        <v>68</v>
      </c>
      <c r="J59" s="125">
        <f>+$J$57</f>
        <v>12000</v>
      </c>
      <c r="K59" s="126"/>
      <c r="L59" s="39" t="s">
        <v>147</v>
      </c>
      <c r="M59" s="39"/>
    </row>
    <row r="60" spans="1:13" s="28" customFormat="1" ht="8.25" customHeight="1" x14ac:dyDescent="0.35">
      <c r="A60" s="49"/>
      <c r="B60" s="5"/>
      <c r="C60" s="6"/>
      <c r="F60" s="50"/>
    </row>
    <row r="61" spans="1:13" s="28" customFormat="1" ht="21" x14ac:dyDescent="0.35">
      <c r="A61" s="12" t="s">
        <v>135</v>
      </c>
    </row>
    <row r="62" spans="1:13" ht="133.5" customHeight="1" x14ac:dyDescent="0.25">
      <c r="A62" s="57" t="s">
        <v>96</v>
      </c>
      <c r="B62" s="57" t="s">
        <v>78</v>
      </c>
      <c r="C62" s="57" t="s">
        <v>97</v>
      </c>
      <c r="D62" s="57" t="s">
        <v>107</v>
      </c>
      <c r="E62" s="57" t="s">
        <v>106</v>
      </c>
      <c r="F62" s="57" t="s">
        <v>100</v>
      </c>
      <c r="G62" s="57" t="s">
        <v>101</v>
      </c>
      <c r="H62" s="57" t="s">
        <v>16</v>
      </c>
      <c r="I62" s="57" t="s">
        <v>15</v>
      </c>
      <c r="J62" s="58" t="s">
        <v>102</v>
      </c>
      <c r="K62" s="57" t="s">
        <v>32</v>
      </c>
      <c r="L62" s="58" t="s">
        <v>33</v>
      </c>
      <c r="M62" s="58" t="s">
        <v>28</v>
      </c>
    </row>
    <row r="63" spans="1:13" ht="15.75" x14ac:dyDescent="0.25">
      <c r="A63" s="57"/>
      <c r="B63" s="57" t="s">
        <v>11</v>
      </c>
      <c r="C63" s="57"/>
      <c r="D63" s="57" t="s">
        <v>12</v>
      </c>
      <c r="E63" s="57" t="s">
        <v>12</v>
      </c>
      <c r="F63" s="57" t="s">
        <v>12</v>
      </c>
      <c r="G63" s="57" t="s">
        <v>12</v>
      </c>
      <c r="H63" s="58" t="s">
        <v>12</v>
      </c>
      <c r="I63" s="57" t="s">
        <v>12</v>
      </c>
      <c r="J63" s="57" t="s">
        <v>0</v>
      </c>
      <c r="K63" s="57" t="s">
        <v>11</v>
      </c>
      <c r="L63" s="57" t="s">
        <v>1</v>
      </c>
      <c r="M63" s="57" t="s">
        <v>1</v>
      </c>
    </row>
    <row r="64" spans="1:13" ht="25.5" customHeight="1" x14ac:dyDescent="0.25">
      <c r="A64" s="57" t="s">
        <v>10</v>
      </c>
      <c r="B64" s="57" t="s">
        <v>3</v>
      </c>
      <c r="C64" s="57" t="s">
        <v>2</v>
      </c>
      <c r="D64" s="57" t="s">
        <v>9</v>
      </c>
      <c r="E64" s="57" t="s">
        <v>81</v>
      </c>
      <c r="F64" s="57" t="s">
        <v>7</v>
      </c>
      <c r="G64" s="57" t="s">
        <v>30</v>
      </c>
      <c r="H64" s="58" t="s">
        <v>31</v>
      </c>
      <c r="I64" s="57" t="s">
        <v>24</v>
      </c>
      <c r="J64" s="57" t="s">
        <v>34</v>
      </c>
      <c r="K64" s="57" t="s">
        <v>29</v>
      </c>
      <c r="L64" s="57" t="s">
        <v>99</v>
      </c>
      <c r="M64" s="57" t="s">
        <v>35</v>
      </c>
    </row>
    <row r="65" spans="1:42" ht="20.100000000000001" customHeight="1" x14ac:dyDescent="0.25">
      <c r="A65" s="59" t="s">
        <v>103</v>
      </c>
      <c r="B65" s="60" t="s">
        <v>104</v>
      </c>
      <c r="C65" s="59" t="s">
        <v>98</v>
      </c>
      <c r="D65" s="61">
        <v>10.99</v>
      </c>
      <c r="E65" s="62">
        <f t="shared" ref="E65:E73" si="0">+D65-D65*$D$49</f>
        <v>10.4405</v>
      </c>
      <c r="F65" s="61">
        <v>2</v>
      </c>
      <c r="G65" s="61">
        <v>0</v>
      </c>
      <c r="H65" s="63">
        <f>+E65-F65-G65</f>
        <v>8.4405000000000001</v>
      </c>
      <c r="I65" s="61">
        <v>7.5</v>
      </c>
      <c r="J65" s="64">
        <f>100%-(I65/H65)</f>
        <v>0.11142704816065396</v>
      </c>
      <c r="K65" s="61">
        <v>1160</v>
      </c>
      <c r="L65" s="62">
        <f>I65*K65</f>
        <v>8700</v>
      </c>
      <c r="M65" s="65">
        <f>+H65*K65</f>
        <v>9790.98</v>
      </c>
      <c r="N65" s="3"/>
      <c r="O65" s="32">
        <f t="shared" ref="O65:O73" si="1">K65*H65</f>
        <v>9790.98</v>
      </c>
      <c r="P65" s="32">
        <f t="shared" ref="P65:P73" si="2">K65*I65</f>
        <v>8700</v>
      </c>
      <c r="Q65" s="32">
        <f>O65-P65</f>
        <v>1090.9799999999996</v>
      </c>
      <c r="R65" s="31">
        <f>100%-(P65/O65)</f>
        <v>0.11142704816065396</v>
      </c>
      <c r="S65" s="33">
        <f t="shared" ref="S65:S73" si="3">K65*(H65-I65)</f>
        <v>1090.98</v>
      </c>
      <c r="T65" s="3">
        <f>(O65-P65)/K65</f>
        <v>0.94049999999999967</v>
      </c>
      <c r="U65" s="3">
        <f t="shared" ref="U65:U73" si="4">T65+I65</f>
        <v>8.4405000000000001</v>
      </c>
      <c r="V65" s="3">
        <f t="shared" ref="V65:V73" si="5">U65-H65</f>
        <v>0</v>
      </c>
      <c r="W65" s="31"/>
      <c r="X65" s="3">
        <f t="shared" ref="X65:X73" si="6">H65-I65</f>
        <v>0.94050000000000011</v>
      </c>
      <c r="Y65">
        <f>K65*X65</f>
        <v>1090.98</v>
      </c>
      <c r="Z65" s="3"/>
      <c r="AC65" s="33">
        <v>0.1</v>
      </c>
      <c r="AD65">
        <v>10</v>
      </c>
      <c r="AF65">
        <f>AD65*AC65</f>
        <v>1</v>
      </c>
      <c r="AI65">
        <v>5.0080439703327206E-2</v>
      </c>
      <c r="AJ65" s="22">
        <v>1160</v>
      </c>
      <c r="AK65">
        <f>AJ65*AI65</f>
        <v>58.093310055859561</v>
      </c>
      <c r="AL65" s="31"/>
      <c r="AM65" s="33"/>
      <c r="AN65" s="3"/>
      <c r="AP65" s="3"/>
    </row>
    <row r="66" spans="1:42" ht="20.100000000000001" customHeight="1" x14ac:dyDescent="0.25">
      <c r="A66" s="59"/>
      <c r="B66" s="60"/>
      <c r="C66" s="59"/>
      <c r="D66" s="61">
        <v>4.99</v>
      </c>
      <c r="E66" s="62">
        <f t="shared" si="0"/>
        <v>4.7404999999999999</v>
      </c>
      <c r="F66" s="61">
        <v>0</v>
      </c>
      <c r="G66" s="61">
        <v>0</v>
      </c>
      <c r="H66" s="63">
        <f t="shared" ref="H66:H73" si="7">+E66-F66-G66</f>
        <v>4.7404999999999999</v>
      </c>
      <c r="I66" s="61">
        <v>3.71</v>
      </c>
      <c r="J66" s="64">
        <f t="shared" ref="J66:J73" si="8">100%-(I66/H66)</f>
        <v>0.21738213268642548</v>
      </c>
      <c r="K66" s="61">
        <v>257</v>
      </c>
      <c r="L66" s="62">
        <f t="shared" ref="L66:L73" si="9">I66*K66</f>
        <v>953.47</v>
      </c>
      <c r="M66" s="65">
        <f t="shared" ref="M66:M73" si="10">+H66*K66</f>
        <v>1218.3085000000001</v>
      </c>
      <c r="N66" s="3"/>
      <c r="O66" s="32">
        <f t="shared" si="1"/>
        <v>1218.3085000000001</v>
      </c>
      <c r="P66" s="32">
        <f t="shared" si="2"/>
        <v>953.47</v>
      </c>
      <c r="Q66" s="32">
        <f t="shared" ref="Q66:Q73" si="11">O66-P66</f>
        <v>264.83850000000007</v>
      </c>
      <c r="R66" s="31">
        <f t="shared" ref="R66:R73" si="12">100%-(P66/O66)</f>
        <v>0.21738213268642548</v>
      </c>
      <c r="S66" s="33">
        <f t="shared" si="3"/>
        <v>264.83850000000001</v>
      </c>
      <c r="T66" s="3">
        <f t="shared" ref="T66:T73" si="13">(O66-P66)/K66</f>
        <v>1.0305000000000002</v>
      </c>
      <c r="U66" s="3">
        <f t="shared" si="4"/>
        <v>4.7404999999999999</v>
      </c>
      <c r="V66" s="3">
        <f t="shared" si="5"/>
        <v>0</v>
      </c>
      <c r="W66" s="31"/>
      <c r="X66" s="3">
        <f t="shared" si="6"/>
        <v>1.0305</v>
      </c>
      <c r="Y66">
        <f t="shared" ref="Y66:Y73" si="14">K66*X66</f>
        <v>264.83850000000001</v>
      </c>
      <c r="Z66" s="3"/>
      <c r="AC66" s="33">
        <v>0.2</v>
      </c>
      <c r="AD66">
        <v>20</v>
      </c>
      <c r="AF66">
        <f t="shared" ref="AF66:AF69" si="15">AD66*AC66</f>
        <v>4</v>
      </c>
      <c r="AI66">
        <v>0.24862357357463793</v>
      </c>
      <c r="AJ66" s="22">
        <v>257</v>
      </c>
      <c r="AK66">
        <f t="shared" ref="AK66:AK73" si="16">AJ66*AI66</f>
        <v>63.896258408681952</v>
      </c>
      <c r="AL66" s="31"/>
      <c r="AM66" s="31"/>
      <c r="AN66" s="3"/>
      <c r="AP66" s="3"/>
    </row>
    <row r="67" spans="1:42" ht="20.100000000000001" customHeight="1" x14ac:dyDescent="0.25">
      <c r="A67" s="59"/>
      <c r="B67" s="60"/>
      <c r="C67" s="59"/>
      <c r="D67" s="61">
        <v>2.23</v>
      </c>
      <c r="E67" s="62">
        <f t="shared" si="0"/>
        <v>2.1185</v>
      </c>
      <c r="F67" s="61">
        <v>0</v>
      </c>
      <c r="G67" s="61">
        <v>0</v>
      </c>
      <c r="H67" s="63">
        <f t="shared" si="7"/>
        <v>2.1185</v>
      </c>
      <c r="I67" s="61">
        <v>2.1</v>
      </c>
      <c r="J67" s="64">
        <f t="shared" si="8"/>
        <v>8.7325938163794747E-3</v>
      </c>
      <c r="K67" s="61">
        <v>257</v>
      </c>
      <c r="L67" s="62">
        <f t="shared" si="9"/>
        <v>539.70000000000005</v>
      </c>
      <c r="M67" s="65">
        <f t="shared" si="10"/>
        <v>544.45450000000005</v>
      </c>
      <c r="N67" s="3"/>
      <c r="O67" s="32">
        <f t="shared" si="1"/>
        <v>544.45450000000005</v>
      </c>
      <c r="P67" s="32">
        <f t="shared" si="2"/>
        <v>539.70000000000005</v>
      </c>
      <c r="Q67" s="32">
        <f t="shared" si="11"/>
        <v>4.7545000000000073</v>
      </c>
      <c r="R67" s="31">
        <f t="shared" si="12"/>
        <v>8.7325938163794747E-3</v>
      </c>
      <c r="S67" s="33">
        <f t="shared" si="3"/>
        <v>4.7544999999999895</v>
      </c>
      <c r="T67" s="3">
        <f t="shared" si="13"/>
        <v>1.8500000000000027E-2</v>
      </c>
      <c r="U67" s="3">
        <f t="shared" si="4"/>
        <v>2.1185</v>
      </c>
      <c r="V67" s="3">
        <f t="shared" si="5"/>
        <v>0</v>
      </c>
      <c r="W67" s="31"/>
      <c r="X67" s="3">
        <f t="shared" si="6"/>
        <v>1.8499999999999961E-2</v>
      </c>
      <c r="Y67">
        <f t="shared" si="14"/>
        <v>4.7544999999999895</v>
      </c>
      <c r="Z67" s="3"/>
      <c r="AC67" s="33">
        <v>0.3</v>
      </c>
      <c r="AD67">
        <v>30</v>
      </c>
      <c r="AF67">
        <f t="shared" si="15"/>
        <v>9</v>
      </c>
      <c r="AI67">
        <v>4.8303147170854488E-2</v>
      </c>
      <c r="AJ67" s="22">
        <v>257</v>
      </c>
      <c r="AK67">
        <f t="shared" si="16"/>
        <v>12.413908822909603</v>
      </c>
      <c r="AL67" s="31"/>
      <c r="AM67" s="31"/>
      <c r="AN67" s="3"/>
      <c r="AP67" s="3"/>
    </row>
    <row r="68" spans="1:42" ht="20.100000000000001" customHeight="1" x14ac:dyDescent="0.25">
      <c r="A68" s="59"/>
      <c r="B68" s="60"/>
      <c r="C68" s="59"/>
      <c r="D68" s="61">
        <v>11.99</v>
      </c>
      <c r="E68" s="62">
        <f t="shared" si="0"/>
        <v>11.390499999999999</v>
      </c>
      <c r="F68" s="61">
        <v>1.6</v>
      </c>
      <c r="G68" s="61">
        <v>0</v>
      </c>
      <c r="H68" s="63">
        <f t="shared" si="7"/>
        <v>9.7904999999999998</v>
      </c>
      <c r="I68" s="61">
        <v>6</v>
      </c>
      <c r="J68" s="64">
        <f t="shared" si="8"/>
        <v>0.38716102344109082</v>
      </c>
      <c r="K68" s="61">
        <v>152</v>
      </c>
      <c r="L68" s="62">
        <f t="shared" si="9"/>
        <v>912</v>
      </c>
      <c r="M68" s="65">
        <f t="shared" si="10"/>
        <v>1488.1559999999999</v>
      </c>
      <c r="N68" s="3"/>
      <c r="O68" s="32">
        <f t="shared" si="1"/>
        <v>1488.1559999999999</v>
      </c>
      <c r="P68" s="32">
        <f t="shared" si="2"/>
        <v>912</v>
      </c>
      <c r="Q68" s="32">
        <f t="shared" si="11"/>
        <v>576.15599999999995</v>
      </c>
      <c r="R68" s="31">
        <f t="shared" si="12"/>
        <v>0.38716102344109082</v>
      </c>
      <c r="S68" s="33">
        <f t="shared" si="3"/>
        <v>576.15599999999995</v>
      </c>
      <c r="T68" s="3">
        <f t="shared" si="13"/>
        <v>3.7904999999999998</v>
      </c>
      <c r="U68" s="3">
        <f t="shared" si="4"/>
        <v>9.7904999999999998</v>
      </c>
      <c r="V68" s="3">
        <f t="shared" si="5"/>
        <v>0</v>
      </c>
      <c r="W68" s="31"/>
      <c r="X68" s="3">
        <f t="shared" si="6"/>
        <v>3.7904999999999998</v>
      </c>
      <c r="Y68">
        <f t="shared" si="14"/>
        <v>576.15599999999995</v>
      </c>
      <c r="Z68" s="3"/>
      <c r="AC68" s="33">
        <v>0.4</v>
      </c>
      <c r="AD68">
        <v>40</v>
      </c>
      <c r="AF68">
        <f t="shared" si="15"/>
        <v>16</v>
      </c>
      <c r="AI68">
        <v>5.0075838000422368E-2</v>
      </c>
      <c r="AJ68" s="22">
        <v>152</v>
      </c>
      <c r="AK68">
        <f t="shared" si="16"/>
        <v>7.6115273760641999</v>
      </c>
      <c r="AL68" s="31"/>
      <c r="AM68" s="31"/>
      <c r="AN68" s="3"/>
      <c r="AP68" s="3"/>
    </row>
    <row r="69" spans="1:42" ht="20.100000000000001" customHeight="1" x14ac:dyDescent="0.25">
      <c r="A69" s="59"/>
      <c r="B69" s="60"/>
      <c r="C69" s="59"/>
      <c r="D69" s="61">
        <v>1.87</v>
      </c>
      <c r="E69" s="62">
        <f t="shared" si="0"/>
        <v>1.7765000000000002</v>
      </c>
      <c r="F69" s="61">
        <v>0</v>
      </c>
      <c r="G69" s="61">
        <v>0</v>
      </c>
      <c r="H69" s="63">
        <f t="shared" si="7"/>
        <v>1.7765000000000002</v>
      </c>
      <c r="I69" s="61">
        <v>1.76</v>
      </c>
      <c r="J69" s="64">
        <f t="shared" si="8"/>
        <v>9.2879256965945345E-3</v>
      </c>
      <c r="K69" s="61">
        <v>1368</v>
      </c>
      <c r="L69" s="62">
        <f t="shared" si="9"/>
        <v>2407.6799999999998</v>
      </c>
      <c r="M69" s="65">
        <f t="shared" si="10"/>
        <v>2430.2520000000004</v>
      </c>
      <c r="N69" s="3"/>
      <c r="O69" s="32">
        <f t="shared" si="1"/>
        <v>2430.2520000000004</v>
      </c>
      <c r="P69" s="32">
        <f t="shared" si="2"/>
        <v>2407.6799999999998</v>
      </c>
      <c r="Q69" s="32">
        <f t="shared" si="11"/>
        <v>22.572000000000571</v>
      </c>
      <c r="R69" s="31">
        <f t="shared" si="12"/>
        <v>9.2879256965946455E-3</v>
      </c>
      <c r="S69" s="33">
        <f t="shared" si="3"/>
        <v>22.572000000000248</v>
      </c>
      <c r="T69" s="3">
        <f t="shared" si="13"/>
        <v>1.6500000000000417E-2</v>
      </c>
      <c r="U69" s="3">
        <f t="shared" si="4"/>
        <v>1.7765000000000004</v>
      </c>
      <c r="V69" s="3">
        <f t="shared" si="5"/>
        <v>0</v>
      </c>
      <c r="W69" s="31"/>
      <c r="X69" s="3">
        <f t="shared" si="6"/>
        <v>1.6500000000000181E-2</v>
      </c>
      <c r="Y69">
        <f t="shared" si="14"/>
        <v>22.572000000000248</v>
      </c>
      <c r="Z69" s="3"/>
      <c r="AC69" s="33">
        <v>0.5</v>
      </c>
      <c r="AD69">
        <v>50</v>
      </c>
      <c r="AF69">
        <f t="shared" si="15"/>
        <v>25</v>
      </c>
      <c r="AI69">
        <v>4.8836310673840089E-2</v>
      </c>
      <c r="AJ69" s="22">
        <v>1368</v>
      </c>
      <c r="AK69">
        <f t="shared" si="16"/>
        <v>66.808073001813241</v>
      </c>
      <c r="AL69" s="31"/>
      <c r="AM69" s="31"/>
      <c r="AN69" s="3"/>
      <c r="AP69" s="3"/>
    </row>
    <row r="70" spans="1:42" ht="20.100000000000001" customHeight="1" x14ac:dyDescent="0.25">
      <c r="A70" s="59"/>
      <c r="B70" s="60"/>
      <c r="C70" s="59"/>
      <c r="D70" s="61">
        <v>47.27</v>
      </c>
      <c r="E70" s="62">
        <f t="shared" si="0"/>
        <v>44.906500000000001</v>
      </c>
      <c r="F70" s="61">
        <v>0</v>
      </c>
      <c r="G70" s="61">
        <v>0</v>
      </c>
      <c r="H70" s="63">
        <f t="shared" si="7"/>
        <v>44.906500000000001</v>
      </c>
      <c r="I70" s="61">
        <v>44.43</v>
      </c>
      <c r="J70" s="64">
        <f t="shared" si="8"/>
        <v>1.0610936056027587E-2</v>
      </c>
      <c r="K70" s="61">
        <v>108</v>
      </c>
      <c r="L70" s="62">
        <f t="shared" si="9"/>
        <v>4798.4399999999996</v>
      </c>
      <c r="M70" s="65">
        <f t="shared" si="10"/>
        <v>4849.902</v>
      </c>
      <c r="N70" s="3"/>
      <c r="O70" s="32">
        <f t="shared" si="1"/>
        <v>4849.902</v>
      </c>
      <c r="P70" s="32">
        <f t="shared" si="2"/>
        <v>4798.4399999999996</v>
      </c>
      <c r="Q70" s="32">
        <f t="shared" si="11"/>
        <v>51.462000000000444</v>
      </c>
      <c r="R70" s="31">
        <f t="shared" si="12"/>
        <v>1.0610936056027587E-2</v>
      </c>
      <c r="S70" s="33">
        <f t="shared" si="3"/>
        <v>51.46200000000016</v>
      </c>
      <c r="T70" s="3">
        <f t="shared" si="13"/>
        <v>0.47650000000000409</v>
      </c>
      <c r="U70" s="3">
        <f t="shared" si="4"/>
        <v>44.906500000000001</v>
      </c>
      <c r="V70" s="3">
        <f t="shared" si="5"/>
        <v>0</v>
      </c>
      <c r="W70" s="31"/>
      <c r="X70" s="3">
        <f t="shared" si="6"/>
        <v>0.47650000000000148</v>
      </c>
      <c r="Y70">
        <f t="shared" si="14"/>
        <v>51.46200000000016</v>
      </c>
      <c r="Z70" s="3"/>
      <c r="AD70">
        <f>SUM(AD65:AD69)</f>
        <v>150</v>
      </c>
      <c r="AF70">
        <f>SUM(AF65:AF69)</f>
        <v>55</v>
      </c>
      <c r="AI70">
        <v>5.0106507582846072E-2</v>
      </c>
      <c r="AJ70" s="22">
        <v>108</v>
      </c>
      <c r="AK70">
        <f t="shared" si="16"/>
        <v>5.4115028189473762</v>
      </c>
      <c r="AL70" s="31"/>
      <c r="AM70" s="31"/>
      <c r="AN70" s="3"/>
      <c r="AP70" s="3"/>
    </row>
    <row r="71" spans="1:42" ht="20.100000000000001" customHeight="1" x14ac:dyDescent="0.25">
      <c r="A71" s="59"/>
      <c r="B71" s="60"/>
      <c r="C71" s="59"/>
      <c r="D71" s="61">
        <v>2.23</v>
      </c>
      <c r="E71" s="62">
        <f t="shared" si="0"/>
        <v>2.1185</v>
      </c>
      <c r="F71" s="61">
        <v>0</v>
      </c>
      <c r="G71" s="61">
        <v>0</v>
      </c>
      <c r="H71" s="63">
        <f t="shared" si="7"/>
        <v>2.1185</v>
      </c>
      <c r="I71" s="61">
        <v>2.1</v>
      </c>
      <c r="J71" s="64">
        <f t="shared" si="8"/>
        <v>8.7325938163794747E-3</v>
      </c>
      <c r="K71" s="61">
        <v>195.97</v>
      </c>
      <c r="L71" s="62">
        <f t="shared" si="9"/>
        <v>411.53700000000003</v>
      </c>
      <c r="M71" s="65">
        <f t="shared" si="10"/>
        <v>415.16244499999999</v>
      </c>
      <c r="N71" s="3"/>
      <c r="O71" s="32">
        <f t="shared" si="1"/>
        <v>415.16244499999999</v>
      </c>
      <c r="P71" s="32">
        <f t="shared" si="2"/>
        <v>411.53700000000003</v>
      </c>
      <c r="Q71" s="32">
        <f t="shared" si="11"/>
        <v>3.6254449999999565</v>
      </c>
      <c r="R71" s="31">
        <f t="shared" si="12"/>
        <v>8.7325938163793637E-3</v>
      </c>
      <c r="S71" s="33">
        <f t="shared" si="3"/>
        <v>3.6254449999999925</v>
      </c>
      <c r="T71" s="3">
        <f t="shared" si="13"/>
        <v>1.8499999999999777E-2</v>
      </c>
      <c r="U71" s="3">
        <f t="shared" si="4"/>
        <v>2.1185</v>
      </c>
      <c r="V71" s="3">
        <f t="shared" si="5"/>
        <v>0</v>
      </c>
      <c r="W71" s="31"/>
      <c r="X71" s="3">
        <f t="shared" si="6"/>
        <v>1.8499999999999961E-2</v>
      </c>
      <c r="Y71">
        <f t="shared" si="14"/>
        <v>3.6254449999999925</v>
      </c>
      <c r="Z71" s="3"/>
      <c r="AI71">
        <v>4.8303147170854488E-2</v>
      </c>
      <c r="AJ71" s="22">
        <v>195.97</v>
      </c>
      <c r="AK71">
        <f t="shared" si="16"/>
        <v>9.4659677510723537</v>
      </c>
      <c r="AL71" s="31"/>
      <c r="AM71" s="31"/>
      <c r="AN71" s="3"/>
      <c r="AP71" s="3"/>
    </row>
    <row r="72" spans="1:42" ht="20.100000000000001" customHeight="1" x14ac:dyDescent="0.25">
      <c r="A72" s="59"/>
      <c r="B72" s="60"/>
      <c r="C72" s="59"/>
      <c r="D72" s="61">
        <v>9.1199999999999992</v>
      </c>
      <c r="E72" s="62">
        <f t="shared" si="0"/>
        <v>8.6639999999999997</v>
      </c>
      <c r="F72" s="61">
        <v>0</v>
      </c>
      <c r="G72" s="61">
        <v>0</v>
      </c>
      <c r="H72" s="63">
        <f t="shared" si="7"/>
        <v>8.6639999999999997</v>
      </c>
      <c r="I72" s="61">
        <v>5.17</v>
      </c>
      <c r="J72" s="64">
        <f t="shared" si="8"/>
        <v>0.40327793167128345</v>
      </c>
      <c r="K72" s="61">
        <v>200.63</v>
      </c>
      <c r="L72" s="62">
        <f t="shared" si="9"/>
        <v>1037.2571</v>
      </c>
      <c r="M72" s="65">
        <f t="shared" si="10"/>
        <v>1738.2583199999999</v>
      </c>
      <c r="N72" s="3"/>
      <c r="O72" s="32">
        <f t="shared" si="1"/>
        <v>1738.2583199999999</v>
      </c>
      <c r="P72" s="32">
        <f t="shared" si="2"/>
        <v>1037.2571</v>
      </c>
      <c r="Q72" s="32">
        <f t="shared" si="11"/>
        <v>701.00121999999988</v>
      </c>
      <c r="R72" s="31">
        <f t="shared" si="12"/>
        <v>0.40327793167128345</v>
      </c>
      <c r="S72" s="33">
        <f t="shared" si="3"/>
        <v>701.00121999999999</v>
      </c>
      <c r="T72" s="3">
        <f t="shared" si="13"/>
        <v>3.4939999999999993</v>
      </c>
      <c r="U72" s="3">
        <f t="shared" si="4"/>
        <v>8.6639999999999997</v>
      </c>
      <c r="V72" s="3">
        <f t="shared" si="5"/>
        <v>0</v>
      </c>
      <c r="W72" s="31"/>
      <c r="X72" s="3">
        <f t="shared" si="6"/>
        <v>3.4939999999999998</v>
      </c>
      <c r="Y72">
        <f t="shared" si="14"/>
        <v>701.00121999999999</v>
      </c>
      <c r="Z72" s="3"/>
      <c r="AI72">
        <v>0.42709857007349095</v>
      </c>
      <c r="AJ72" s="22">
        <v>200.63</v>
      </c>
      <c r="AK72">
        <f t="shared" si="16"/>
        <v>85.688786113844486</v>
      </c>
      <c r="AL72" s="31"/>
      <c r="AM72" s="31"/>
      <c r="AN72" s="3"/>
      <c r="AP72" s="3"/>
    </row>
    <row r="73" spans="1:42" ht="20.100000000000001" customHeight="1" thickBot="1" x14ac:dyDescent="0.3">
      <c r="A73" s="59"/>
      <c r="B73" s="60"/>
      <c r="C73" s="59"/>
      <c r="D73" s="61">
        <v>12.41</v>
      </c>
      <c r="E73" s="62">
        <f t="shared" si="0"/>
        <v>11.7895</v>
      </c>
      <c r="F73" s="61">
        <v>0</v>
      </c>
      <c r="G73" s="61">
        <v>0</v>
      </c>
      <c r="H73" s="63">
        <f t="shared" si="7"/>
        <v>11.7895</v>
      </c>
      <c r="I73" s="61">
        <v>8.94</v>
      </c>
      <c r="J73" s="64">
        <f t="shared" si="8"/>
        <v>0.24169812120955092</v>
      </c>
      <c r="K73" s="61">
        <v>65.97</v>
      </c>
      <c r="L73" s="62">
        <f t="shared" si="9"/>
        <v>589.77179999999998</v>
      </c>
      <c r="M73" s="65">
        <f t="shared" si="10"/>
        <v>777.75331500000004</v>
      </c>
      <c r="N73" s="3"/>
      <c r="O73" s="32">
        <f t="shared" si="1"/>
        <v>777.75331500000004</v>
      </c>
      <c r="P73" s="32">
        <f t="shared" si="2"/>
        <v>589.77179999999998</v>
      </c>
      <c r="Q73" s="32">
        <f t="shared" si="11"/>
        <v>187.98151500000006</v>
      </c>
      <c r="R73" s="31">
        <f t="shared" si="12"/>
        <v>0.24169812120955092</v>
      </c>
      <c r="S73" s="33">
        <f t="shared" si="3"/>
        <v>187.98151500000006</v>
      </c>
      <c r="T73" s="3">
        <f t="shared" si="13"/>
        <v>2.8495000000000008</v>
      </c>
      <c r="U73" s="3">
        <f t="shared" si="4"/>
        <v>11.7895</v>
      </c>
      <c r="V73" s="3">
        <f t="shared" si="5"/>
        <v>0</v>
      </c>
      <c r="W73" s="31"/>
      <c r="X73" s="3">
        <f t="shared" si="6"/>
        <v>2.8495000000000008</v>
      </c>
      <c r="Y73">
        <f t="shared" si="14"/>
        <v>187.98151500000006</v>
      </c>
      <c r="Z73" s="3"/>
      <c r="AI73">
        <v>0.27196888847809342</v>
      </c>
      <c r="AJ73" s="22">
        <v>65.97</v>
      </c>
      <c r="AK73">
        <f t="shared" si="16"/>
        <v>17.941787572899823</v>
      </c>
      <c r="AL73" s="31"/>
      <c r="AM73" s="31"/>
      <c r="AN73" s="3"/>
      <c r="AP73" s="3"/>
    </row>
    <row r="74" spans="1:42" ht="21" customHeight="1" thickBot="1" x14ac:dyDescent="0.4">
      <c r="A74" s="144" t="s">
        <v>26</v>
      </c>
      <c r="B74" s="144"/>
      <c r="C74" s="144"/>
      <c r="D74" s="144"/>
      <c r="E74" s="144"/>
      <c r="F74" s="144"/>
      <c r="G74" s="144"/>
      <c r="H74" s="144"/>
      <c r="I74" s="145"/>
      <c r="J74" s="51">
        <f>100%-(SUMPRODUCT(K65:K73,I65:I73)/SUMPRODUCT(K65:K73,H65:H73))</f>
        <v>0.12485884948404358</v>
      </c>
      <c r="K74" s="52"/>
      <c r="L74" s="28"/>
      <c r="M74" s="53"/>
      <c r="O74" s="32">
        <f>SUM(O65:O73)</f>
        <v>23253.227080000004</v>
      </c>
      <c r="P74" s="32">
        <f>SUM(P65:P73)</f>
        <v>20349.855899999999</v>
      </c>
      <c r="Q74" s="32">
        <f>SUM(Q65:Q73)</f>
        <v>2903.3711800000005</v>
      </c>
      <c r="S74" s="33">
        <f>SUM(S65:S73)</f>
        <v>2903.3711800000005</v>
      </c>
      <c r="Y74">
        <f>SUM(Y65:Y73)</f>
        <v>2903.3711800000005</v>
      </c>
      <c r="AJ74" s="35">
        <f>SUM(AJ65:AJ73)</f>
        <v>3764.5699999999997</v>
      </c>
      <c r="AK74">
        <f>SUM(AK65:AK73)</f>
        <v>327.33112192209268</v>
      </c>
      <c r="AL74" s="31"/>
      <c r="AM74" s="3"/>
      <c r="AP74" s="3"/>
    </row>
    <row r="75" spans="1:42" ht="24.75" customHeight="1" thickBot="1" x14ac:dyDescent="0.4">
      <c r="A75" s="144" t="s">
        <v>20</v>
      </c>
      <c r="B75" s="144"/>
      <c r="C75" s="144"/>
      <c r="D75" s="144"/>
      <c r="E75" s="144"/>
      <c r="F75" s="144"/>
      <c r="G75" s="144"/>
      <c r="H75" s="144"/>
      <c r="I75" s="144"/>
      <c r="J75" s="151"/>
      <c r="K75" s="145"/>
      <c r="L75" s="54">
        <f>SUM(L65:L73)</f>
        <v>20349.855899999999</v>
      </c>
      <c r="M75" s="55"/>
      <c r="P75" s="31">
        <f>100%-(P74/O74)</f>
        <v>0.12485884948404358</v>
      </c>
      <c r="Q75" s="31"/>
      <c r="S75" s="31">
        <f>S74/O74</f>
        <v>0.12485884948404331</v>
      </c>
      <c r="Y75" s="31">
        <f>(Y74/O74)</f>
        <v>0.12485884948404331</v>
      </c>
      <c r="AL75" s="31"/>
    </row>
    <row r="76" spans="1:42" ht="24.75" customHeight="1" thickBot="1" x14ac:dyDescent="0.3">
      <c r="A76" s="152" t="s">
        <v>27</v>
      </c>
      <c r="B76" s="152"/>
      <c r="C76" s="152"/>
      <c r="D76" s="152"/>
      <c r="E76" s="152"/>
      <c r="F76" s="152"/>
      <c r="G76" s="152"/>
      <c r="H76" s="152"/>
      <c r="I76" s="152"/>
      <c r="J76" s="152"/>
      <c r="K76" s="152"/>
      <c r="L76" s="153"/>
      <c r="M76" s="56">
        <f>SUM(M65:M73)</f>
        <v>23253.227080000004</v>
      </c>
      <c r="P76">
        <f>O74/P74</f>
        <v>1.1426728127347578</v>
      </c>
      <c r="Y76" s="31">
        <f>100%-(L75/M76)</f>
        <v>0.12485884948404358</v>
      </c>
      <c r="AI76" s="34">
        <f>SUMPRODUCT(AI65:AI73,AJ65:AJ73)/SUM(AJ65:AJ73)</f>
        <v>8.6950467628996858E-2</v>
      </c>
      <c r="AK76">
        <f>AK74/AJ74</f>
        <v>8.6950467628996858E-2</v>
      </c>
      <c r="AL76" s="31"/>
    </row>
    <row r="77" spans="1:42" ht="21" x14ac:dyDescent="0.35">
      <c r="A77" s="12" t="s">
        <v>136</v>
      </c>
      <c r="AI77" s="31"/>
    </row>
    <row r="78" spans="1:42" ht="141.75" x14ac:dyDescent="0.25">
      <c r="A78" s="66" t="s">
        <v>96</v>
      </c>
      <c r="B78" s="66" t="s">
        <v>78</v>
      </c>
      <c r="C78" s="66" t="s">
        <v>97</v>
      </c>
      <c r="D78" s="66" t="s">
        <v>107</v>
      </c>
      <c r="E78" s="66" t="s">
        <v>105</v>
      </c>
      <c r="F78" s="66" t="s">
        <v>106</v>
      </c>
      <c r="G78" s="66" t="s">
        <v>108</v>
      </c>
      <c r="H78" s="66" t="s">
        <v>44</v>
      </c>
      <c r="I78" s="66" t="s">
        <v>38</v>
      </c>
      <c r="J78" s="66" t="s">
        <v>32</v>
      </c>
      <c r="K78" s="67" t="s">
        <v>40</v>
      </c>
      <c r="L78" s="66" t="s">
        <v>112</v>
      </c>
      <c r="M78" s="67" t="s">
        <v>79</v>
      </c>
      <c r="P78" s="3">
        <f>M76*Y76</f>
        <v>2903.3711800000065</v>
      </c>
      <c r="Q78" s="3"/>
    </row>
    <row r="79" spans="1:42" ht="15.75" x14ac:dyDescent="0.25">
      <c r="A79" s="66"/>
      <c r="B79" s="66" t="s">
        <v>11</v>
      </c>
      <c r="C79" s="66"/>
      <c r="D79" s="66" t="s">
        <v>12</v>
      </c>
      <c r="E79" s="66" t="s">
        <v>0</v>
      </c>
      <c r="F79" s="66" t="s">
        <v>12</v>
      </c>
      <c r="G79" s="66" t="s">
        <v>0</v>
      </c>
      <c r="H79" s="66" t="s">
        <v>12</v>
      </c>
      <c r="I79" s="66" t="s">
        <v>12</v>
      </c>
      <c r="J79" s="66" t="s">
        <v>11</v>
      </c>
      <c r="K79" s="67" t="s">
        <v>1</v>
      </c>
      <c r="L79" s="66" t="s">
        <v>1</v>
      </c>
      <c r="M79" s="67" t="s">
        <v>1</v>
      </c>
      <c r="P79" s="3">
        <f>M76*J74</f>
        <v>2903.3711800000065</v>
      </c>
      <c r="Q79" s="3"/>
    </row>
    <row r="80" spans="1:42" ht="25.5" customHeight="1" x14ac:dyDescent="0.25">
      <c r="A80" s="66" t="s">
        <v>10</v>
      </c>
      <c r="B80" s="66" t="s">
        <v>3</v>
      </c>
      <c r="C80" s="66" t="s">
        <v>2</v>
      </c>
      <c r="D80" s="66" t="s">
        <v>9</v>
      </c>
      <c r="E80" s="66" t="s">
        <v>23</v>
      </c>
      <c r="F80" s="66" t="s">
        <v>7</v>
      </c>
      <c r="G80" s="66" t="s">
        <v>30</v>
      </c>
      <c r="H80" s="66" t="s">
        <v>45</v>
      </c>
      <c r="I80" s="66" t="s">
        <v>37</v>
      </c>
      <c r="J80" s="66" t="s">
        <v>80</v>
      </c>
      <c r="K80" s="67" t="s">
        <v>39</v>
      </c>
      <c r="L80" s="66" t="s">
        <v>42</v>
      </c>
      <c r="M80" s="67" t="s">
        <v>43</v>
      </c>
    </row>
    <row r="81" spans="1:15" ht="20.100000000000001" customHeight="1" x14ac:dyDescent="0.25">
      <c r="A81" s="68" t="str">
        <f>+A65</f>
        <v>1C.xx.xxxx</v>
      </c>
      <c r="B81" s="69" t="str">
        <f>+B65</f>
        <v>m</v>
      </c>
      <c r="C81" s="68" t="str">
        <f>+C65</f>
        <v>xxxxxxxxxxxxxxx</v>
      </c>
      <c r="D81" s="62">
        <f>+D65</f>
        <v>10.99</v>
      </c>
      <c r="E81" s="70">
        <v>0.35</v>
      </c>
      <c r="F81" s="62">
        <f>+E65</f>
        <v>10.4405</v>
      </c>
      <c r="G81" s="62">
        <f>+E81*F81</f>
        <v>3.654175</v>
      </c>
      <c r="H81" s="62">
        <f>+F65</f>
        <v>2</v>
      </c>
      <c r="I81" s="71">
        <f>+G81-H81</f>
        <v>1.654175</v>
      </c>
      <c r="J81" s="62">
        <f>+K65</f>
        <v>1160</v>
      </c>
      <c r="K81" s="72">
        <f>+I81*J81</f>
        <v>1918.8429999999998</v>
      </c>
      <c r="L81" s="61">
        <v>1.7</v>
      </c>
      <c r="M81" s="72">
        <f>+L81*J81</f>
        <v>1972</v>
      </c>
      <c r="O81" s="3"/>
    </row>
    <row r="82" spans="1:15" ht="20.100000000000001" customHeight="1" x14ac:dyDescent="0.25">
      <c r="A82" s="68">
        <f>+A66</f>
        <v>0</v>
      </c>
      <c r="B82" s="69">
        <f>+B66</f>
        <v>0</v>
      </c>
      <c r="C82" s="68">
        <f>+C66</f>
        <v>0</v>
      </c>
      <c r="D82" s="62">
        <f>+D66</f>
        <v>4.99</v>
      </c>
      <c r="E82" s="70">
        <v>0.76151999999999997</v>
      </c>
      <c r="F82" s="62">
        <f>+E66</f>
        <v>4.7404999999999999</v>
      </c>
      <c r="G82" s="62">
        <f t="shared" ref="G82:G89" si="17">+E82*F82</f>
        <v>3.6099855599999997</v>
      </c>
      <c r="H82" s="62">
        <f>+F66</f>
        <v>0</v>
      </c>
      <c r="I82" s="71">
        <f t="shared" ref="I82:I89" si="18">+G82-H82</f>
        <v>3.6099855599999997</v>
      </c>
      <c r="J82" s="62">
        <f>+K66</f>
        <v>257</v>
      </c>
      <c r="K82" s="72">
        <f t="shared" ref="K82:K89" si="19">+I82*J82</f>
        <v>927.76628891999997</v>
      </c>
      <c r="L82" s="61">
        <v>3.7999847999999998</v>
      </c>
      <c r="M82" s="72">
        <f t="shared" ref="M82:M89" si="20">+L82*J82</f>
        <v>976.5960935999999</v>
      </c>
      <c r="O82" s="3"/>
    </row>
    <row r="83" spans="1:15" ht="20.100000000000001" customHeight="1" x14ac:dyDescent="0.25">
      <c r="A83" s="68">
        <f>+A67</f>
        <v>0</v>
      </c>
      <c r="B83" s="69">
        <f>+B67</f>
        <v>0</v>
      </c>
      <c r="C83" s="68">
        <f>+C67</f>
        <v>0</v>
      </c>
      <c r="D83" s="62">
        <f>+D67</f>
        <v>2.23</v>
      </c>
      <c r="E83" s="70">
        <v>0.60987000000000002</v>
      </c>
      <c r="F83" s="62">
        <f>+E67</f>
        <v>2.1185</v>
      </c>
      <c r="G83" s="62">
        <f t="shared" si="17"/>
        <v>1.2920095950000001</v>
      </c>
      <c r="H83" s="62">
        <f>+F67</f>
        <v>0</v>
      </c>
      <c r="I83" s="71">
        <f t="shared" si="18"/>
        <v>1.2920095950000001</v>
      </c>
      <c r="J83" s="62">
        <f>+K67</f>
        <v>257</v>
      </c>
      <c r="K83" s="72">
        <f t="shared" si="19"/>
        <v>332.04646591500006</v>
      </c>
      <c r="L83" s="61">
        <v>1.3600101</v>
      </c>
      <c r="M83" s="72">
        <f t="shared" si="20"/>
        <v>349.52259570000001</v>
      </c>
      <c r="O83" s="3"/>
    </row>
    <row r="84" spans="1:15" ht="20.100000000000001" customHeight="1" x14ac:dyDescent="0.25">
      <c r="A84" s="68">
        <f>+A68</f>
        <v>0</v>
      </c>
      <c r="B84" s="69">
        <f>+B68</f>
        <v>0</v>
      </c>
      <c r="C84" s="68">
        <f>+C68</f>
        <v>0</v>
      </c>
      <c r="D84" s="62">
        <f>+D68</f>
        <v>11.99</v>
      </c>
      <c r="E84" s="70">
        <v>0.35113</v>
      </c>
      <c r="F84" s="62">
        <f>+E68</f>
        <v>11.390499999999999</v>
      </c>
      <c r="G84" s="62">
        <f t="shared" si="17"/>
        <v>3.9995462649999998</v>
      </c>
      <c r="H84" s="62">
        <f>+F68</f>
        <v>1.6</v>
      </c>
      <c r="I84" s="71">
        <f t="shared" si="18"/>
        <v>2.3995462649999997</v>
      </c>
      <c r="J84" s="62">
        <f>+K68</f>
        <v>152</v>
      </c>
      <c r="K84" s="72">
        <f t="shared" si="19"/>
        <v>364.73103227999997</v>
      </c>
      <c r="L84" s="61">
        <v>4.2100486999999998</v>
      </c>
      <c r="M84" s="72">
        <f t="shared" si="20"/>
        <v>639.92740240000001</v>
      </c>
      <c r="O84" s="3"/>
    </row>
    <row r="85" spans="1:15" ht="20.100000000000001" customHeight="1" x14ac:dyDescent="0.25">
      <c r="A85" s="68">
        <f>+A69</f>
        <v>0</v>
      </c>
      <c r="B85" s="69">
        <f>+B69</f>
        <v>0</v>
      </c>
      <c r="C85" s="68">
        <f>+C69</f>
        <v>0</v>
      </c>
      <c r="D85" s="62">
        <f>+D69</f>
        <v>1.87</v>
      </c>
      <c r="E85" s="70">
        <v>6.9519999999999998E-2</v>
      </c>
      <c r="F85" s="62">
        <f>+E69</f>
        <v>1.7765000000000002</v>
      </c>
      <c r="G85" s="62">
        <f t="shared" si="17"/>
        <v>0.12350228000000001</v>
      </c>
      <c r="H85" s="62">
        <f>+F69</f>
        <v>0</v>
      </c>
      <c r="I85" s="71">
        <f t="shared" si="18"/>
        <v>0.12350228000000001</v>
      </c>
      <c r="J85" s="62">
        <f>+K69</f>
        <v>1368</v>
      </c>
      <c r="K85" s="72">
        <f t="shared" si="19"/>
        <v>168.95111904000001</v>
      </c>
      <c r="L85" s="61">
        <v>0.13000240000000002</v>
      </c>
      <c r="M85" s="72">
        <f t="shared" si="20"/>
        <v>177.84328320000003</v>
      </c>
      <c r="O85" s="3"/>
    </row>
    <row r="86" spans="1:15" ht="20.100000000000001" customHeight="1" x14ac:dyDescent="0.25">
      <c r="A86" s="68">
        <f>+A70</f>
        <v>0</v>
      </c>
      <c r="B86" s="69">
        <f>+B70</f>
        <v>0</v>
      </c>
      <c r="C86" s="68">
        <f>+C70</f>
        <v>0</v>
      </c>
      <c r="D86" s="62">
        <f>+D70</f>
        <v>47.27</v>
      </c>
      <c r="E86" s="70">
        <v>0.39348</v>
      </c>
      <c r="F86" s="62">
        <f>+E70</f>
        <v>44.906500000000001</v>
      </c>
      <c r="G86" s="62">
        <f t="shared" si="17"/>
        <v>17.669809619999999</v>
      </c>
      <c r="H86" s="62">
        <f>+F70</f>
        <v>0</v>
      </c>
      <c r="I86" s="71">
        <f t="shared" si="18"/>
        <v>17.669809619999999</v>
      </c>
      <c r="J86" s="62">
        <f>+K70</f>
        <v>108</v>
      </c>
      <c r="K86" s="72">
        <f t="shared" si="19"/>
        <v>1908.3394389599998</v>
      </c>
      <c r="L86" s="61">
        <v>18.599799600000001</v>
      </c>
      <c r="M86" s="72">
        <f t="shared" si="20"/>
        <v>2008.7783568</v>
      </c>
      <c r="O86" s="3"/>
    </row>
    <row r="87" spans="1:15" ht="20.100000000000001" customHeight="1" x14ac:dyDescent="0.25">
      <c r="A87" s="68">
        <f>+A71</f>
        <v>0</v>
      </c>
      <c r="B87" s="69">
        <f>+B71</f>
        <v>0</v>
      </c>
      <c r="C87" s="68">
        <f>+C71</f>
        <v>0</v>
      </c>
      <c r="D87" s="62">
        <f>+D71</f>
        <v>2.23</v>
      </c>
      <c r="E87" s="70">
        <v>0.60987000000000002</v>
      </c>
      <c r="F87" s="62">
        <f>+E71</f>
        <v>2.1185</v>
      </c>
      <c r="G87" s="62">
        <f t="shared" si="17"/>
        <v>1.2920095950000001</v>
      </c>
      <c r="H87" s="62">
        <f t="shared" ref="H87:H89" si="21">+F71</f>
        <v>0</v>
      </c>
      <c r="I87" s="71">
        <f t="shared" si="18"/>
        <v>1.2920095950000001</v>
      </c>
      <c r="J87" s="62">
        <f t="shared" ref="J87:J89" si="22">+K71</f>
        <v>195.97</v>
      </c>
      <c r="K87" s="72">
        <f t="shared" si="19"/>
        <v>253.19512033215003</v>
      </c>
      <c r="L87" s="61">
        <v>1.3600101</v>
      </c>
      <c r="M87" s="72">
        <f t="shared" si="20"/>
        <v>266.521179297</v>
      </c>
      <c r="O87" s="3"/>
    </row>
    <row r="88" spans="1:15" ht="20.100000000000001" customHeight="1" x14ac:dyDescent="0.25">
      <c r="A88" s="68">
        <f>+A72</f>
        <v>0</v>
      </c>
      <c r="B88" s="69">
        <f>+B72</f>
        <v>0</v>
      </c>
      <c r="C88" s="68">
        <f>+C72</f>
        <v>0</v>
      </c>
      <c r="D88" s="62">
        <f>+D72</f>
        <v>9.1199999999999992</v>
      </c>
      <c r="E88" s="70">
        <v>0.45395000000000002</v>
      </c>
      <c r="F88" s="62">
        <f>+E72</f>
        <v>8.6639999999999997</v>
      </c>
      <c r="G88" s="62">
        <f t="shared" si="17"/>
        <v>3.9330227999999998</v>
      </c>
      <c r="H88" s="62">
        <f t="shared" si="21"/>
        <v>0</v>
      </c>
      <c r="I88" s="71">
        <f t="shared" si="18"/>
        <v>3.9330227999999998</v>
      </c>
      <c r="J88" s="62">
        <f t="shared" si="22"/>
        <v>200.63</v>
      </c>
      <c r="K88" s="72">
        <f t="shared" si="19"/>
        <v>789.082364364</v>
      </c>
      <c r="L88" s="61">
        <v>4.1400239999999995</v>
      </c>
      <c r="M88" s="72">
        <f t="shared" si="20"/>
        <v>830.61301511999989</v>
      </c>
      <c r="O88" s="3"/>
    </row>
    <row r="89" spans="1:15" ht="20.100000000000001" customHeight="1" thickBot="1" x14ac:dyDescent="0.3">
      <c r="A89" s="68">
        <f>+A73</f>
        <v>0</v>
      </c>
      <c r="B89" s="69">
        <f>+B73</f>
        <v>0</v>
      </c>
      <c r="C89" s="68">
        <f>+C73</f>
        <v>0</v>
      </c>
      <c r="D89" s="62">
        <f>+D73</f>
        <v>12.41</v>
      </c>
      <c r="E89" s="70">
        <v>0.79532999999999998</v>
      </c>
      <c r="F89" s="62">
        <f>+E73</f>
        <v>11.7895</v>
      </c>
      <c r="G89" s="62">
        <f t="shared" si="17"/>
        <v>9.3765430349999992</v>
      </c>
      <c r="H89" s="62">
        <f t="shared" si="21"/>
        <v>0</v>
      </c>
      <c r="I89" s="71">
        <f t="shared" si="18"/>
        <v>9.3765430349999992</v>
      </c>
      <c r="J89" s="62">
        <f t="shared" si="22"/>
        <v>65.97</v>
      </c>
      <c r="K89" s="72">
        <f t="shared" si="19"/>
        <v>618.57054401894993</v>
      </c>
      <c r="L89" s="61">
        <v>9.8700452999999992</v>
      </c>
      <c r="M89" s="72">
        <f t="shared" si="20"/>
        <v>651.12688844099989</v>
      </c>
      <c r="O89" s="3"/>
    </row>
    <row r="90" spans="1:15" ht="21" customHeight="1" thickBot="1" x14ac:dyDescent="0.4">
      <c r="A90" s="165" t="s">
        <v>41</v>
      </c>
      <c r="B90" s="166"/>
      <c r="C90" s="166"/>
      <c r="D90" s="166"/>
      <c r="E90" s="166"/>
      <c r="F90" s="166"/>
      <c r="G90" s="166"/>
      <c r="H90" s="166"/>
      <c r="I90" s="166"/>
      <c r="J90" s="166"/>
      <c r="K90" s="73">
        <f>SUM(K81:K89)</f>
        <v>7281.5253738300999</v>
      </c>
      <c r="L90" s="28"/>
      <c r="M90" s="74"/>
    </row>
    <row r="91" spans="1:15" ht="24.75" customHeight="1" thickBot="1" x14ac:dyDescent="0.3">
      <c r="A91" s="167" t="s">
        <v>92</v>
      </c>
      <c r="B91" s="167"/>
      <c r="C91" s="167"/>
      <c r="D91" s="167"/>
      <c r="E91" s="167"/>
      <c r="F91" s="167"/>
      <c r="G91" s="167"/>
      <c r="H91" s="167"/>
      <c r="I91" s="167"/>
      <c r="J91" s="167"/>
      <c r="K91" s="168"/>
      <c r="L91" s="167"/>
      <c r="M91" s="75">
        <f>SUM(M81:M89)</f>
        <v>7872.9288145580012</v>
      </c>
    </row>
    <row r="92" spans="1:15" s="8" customFormat="1" ht="21" x14ac:dyDescent="0.35">
      <c r="A92" s="12"/>
    </row>
    <row r="93" spans="1:15" s="8" customFormat="1" ht="21" x14ac:dyDescent="0.35">
      <c r="A93" s="12" t="s">
        <v>137</v>
      </c>
    </row>
    <row r="94" spans="1:15" s="8" customFormat="1" ht="141.75" x14ac:dyDescent="0.25">
      <c r="A94" s="76" t="s">
        <v>151</v>
      </c>
      <c r="B94" s="77" t="s">
        <v>11</v>
      </c>
      <c r="C94" s="77" t="s">
        <v>19</v>
      </c>
      <c r="D94" s="78" t="s">
        <v>109</v>
      </c>
      <c r="E94" s="77" t="s">
        <v>18</v>
      </c>
      <c r="F94" s="77" t="s">
        <v>17</v>
      </c>
      <c r="G94" s="78" t="s">
        <v>110</v>
      </c>
      <c r="H94" s="77" t="s">
        <v>111</v>
      </c>
      <c r="I94" s="79" t="s">
        <v>14</v>
      </c>
      <c r="J94" s="77" t="s">
        <v>13</v>
      </c>
      <c r="K94" s="77" t="s">
        <v>28</v>
      </c>
    </row>
    <row r="95" spans="1:15" s="8" customFormat="1" ht="15.75" x14ac:dyDescent="0.25">
      <c r="A95" s="76"/>
      <c r="B95" s="76"/>
      <c r="C95" s="76"/>
      <c r="D95" s="77" t="s">
        <v>12</v>
      </c>
      <c r="E95" s="77" t="s">
        <v>12</v>
      </c>
      <c r="F95" s="77" t="s">
        <v>12</v>
      </c>
      <c r="G95" s="78" t="s">
        <v>12</v>
      </c>
      <c r="H95" s="77" t="s">
        <v>12</v>
      </c>
      <c r="I95" s="79" t="s">
        <v>11</v>
      </c>
      <c r="J95" s="77" t="s">
        <v>1</v>
      </c>
      <c r="K95" s="77" t="s">
        <v>1</v>
      </c>
    </row>
    <row r="96" spans="1:15" s="8" customFormat="1" ht="20.100000000000001" customHeight="1" x14ac:dyDescent="0.25">
      <c r="A96" s="77" t="s">
        <v>10</v>
      </c>
      <c r="B96" s="77" t="s">
        <v>3</v>
      </c>
      <c r="C96" s="77" t="s">
        <v>2</v>
      </c>
      <c r="D96" s="77" t="s">
        <v>9</v>
      </c>
      <c r="E96" s="77" t="s">
        <v>8</v>
      </c>
      <c r="F96" s="77" t="s">
        <v>7</v>
      </c>
      <c r="G96" s="78" t="s">
        <v>6</v>
      </c>
      <c r="H96" s="77" t="s">
        <v>5</v>
      </c>
      <c r="I96" s="79" t="s">
        <v>24</v>
      </c>
      <c r="J96" s="77" t="s">
        <v>25</v>
      </c>
      <c r="K96" s="77" t="s">
        <v>47</v>
      </c>
    </row>
    <row r="97" spans="1:13" s="8" customFormat="1" ht="20.100000000000001" customHeight="1" x14ac:dyDescent="0.25">
      <c r="A97" s="59" t="s">
        <v>103</v>
      </c>
      <c r="B97" s="60" t="s">
        <v>104</v>
      </c>
      <c r="C97" s="59" t="s">
        <v>98</v>
      </c>
      <c r="D97" s="80">
        <v>44.31</v>
      </c>
      <c r="E97" s="80">
        <v>3</v>
      </c>
      <c r="F97" s="80">
        <v>8</v>
      </c>
      <c r="G97" s="81">
        <f>+D97-E97-F97</f>
        <v>33.31</v>
      </c>
      <c r="H97" s="82">
        <f>+G97</f>
        <v>33.31</v>
      </c>
      <c r="I97" s="61">
        <v>2</v>
      </c>
      <c r="J97" s="62">
        <f>H97*I97</f>
        <v>66.62</v>
      </c>
      <c r="K97" s="65">
        <f>+G97*I97</f>
        <v>66.62</v>
      </c>
    </row>
    <row r="98" spans="1:13" s="8" customFormat="1" ht="20.100000000000001" customHeight="1" x14ac:dyDescent="0.25">
      <c r="A98" s="60"/>
      <c r="B98" s="60"/>
      <c r="C98" s="59"/>
      <c r="D98" s="80">
        <v>8.06</v>
      </c>
      <c r="E98" s="80">
        <v>0</v>
      </c>
      <c r="F98" s="80">
        <v>0</v>
      </c>
      <c r="G98" s="81">
        <f t="shared" ref="G98:G103" si="23">+D98-E98-F98</f>
        <v>8.06</v>
      </c>
      <c r="H98" s="82">
        <f t="shared" ref="H98:H103" si="24">+G98</f>
        <v>8.06</v>
      </c>
      <c r="I98" s="61">
        <v>1</v>
      </c>
      <c r="J98" s="62">
        <f t="shared" ref="J98:J103" si="25">H98*I98</f>
        <v>8.06</v>
      </c>
      <c r="K98" s="65">
        <f t="shared" ref="K98:K103" si="26">+G98*I98</f>
        <v>8.06</v>
      </c>
    </row>
    <row r="99" spans="1:13" s="8" customFormat="1" ht="20.100000000000001" customHeight="1" x14ac:dyDescent="0.25">
      <c r="A99" s="60"/>
      <c r="B99" s="60"/>
      <c r="C99" s="59"/>
      <c r="D99" s="80">
        <v>8.06</v>
      </c>
      <c r="E99" s="80">
        <v>0</v>
      </c>
      <c r="F99" s="80">
        <v>0</v>
      </c>
      <c r="G99" s="81">
        <f t="shared" si="23"/>
        <v>8.06</v>
      </c>
      <c r="H99" s="82">
        <f t="shared" si="24"/>
        <v>8.06</v>
      </c>
      <c r="I99" s="61">
        <v>1</v>
      </c>
      <c r="J99" s="62">
        <f t="shared" si="25"/>
        <v>8.06</v>
      </c>
      <c r="K99" s="65">
        <f t="shared" si="26"/>
        <v>8.06</v>
      </c>
    </row>
    <row r="100" spans="1:13" s="8" customFormat="1" ht="20.100000000000001" customHeight="1" x14ac:dyDescent="0.25">
      <c r="A100" s="60"/>
      <c r="B100" s="60"/>
      <c r="C100" s="59"/>
      <c r="D100" s="80">
        <v>3.41</v>
      </c>
      <c r="E100" s="80">
        <v>0.5</v>
      </c>
      <c r="F100" s="80">
        <v>1</v>
      </c>
      <c r="G100" s="81">
        <f t="shared" si="23"/>
        <v>1.9100000000000001</v>
      </c>
      <c r="H100" s="82">
        <f t="shared" si="24"/>
        <v>1.9100000000000001</v>
      </c>
      <c r="I100" s="61">
        <v>19</v>
      </c>
      <c r="J100" s="62">
        <f t="shared" si="25"/>
        <v>36.290000000000006</v>
      </c>
      <c r="K100" s="65">
        <f t="shared" si="26"/>
        <v>36.290000000000006</v>
      </c>
    </row>
    <row r="101" spans="1:13" s="8" customFormat="1" ht="20.100000000000001" customHeight="1" x14ac:dyDescent="0.25">
      <c r="A101" s="60"/>
      <c r="B101" s="60"/>
      <c r="C101" s="59"/>
      <c r="D101" s="80">
        <v>7.38</v>
      </c>
      <c r="E101" s="80">
        <v>0</v>
      </c>
      <c r="F101" s="80">
        <v>0</v>
      </c>
      <c r="G101" s="81">
        <f t="shared" si="23"/>
        <v>7.38</v>
      </c>
      <c r="H101" s="82">
        <f t="shared" si="24"/>
        <v>7.38</v>
      </c>
      <c r="I101" s="61">
        <v>18</v>
      </c>
      <c r="J101" s="62">
        <f t="shared" si="25"/>
        <v>132.84</v>
      </c>
      <c r="K101" s="65">
        <f t="shared" si="26"/>
        <v>132.84</v>
      </c>
    </row>
    <row r="102" spans="1:13" s="8" customFormat="1" ht="20.100000000000001" customHeight="1" x14ac:dyDescent="0.25">
      <c r="A102" s="60"/>
      <c r="B102" s="60"/>
      <c r="C102" s="59"/>
      <c r="D102" s="80">
        <v>3.6</v>
      </c>
      <c r="E102" s="80">
        <v>0</v>
      </c>
      <c r="F102" s="80">
        <v>0</v>
      </c>
      <c r="G102" s="81">
        <f t="shared" si="23"/>
        <v>3.6</v>
      </c>
      <c r="H102" s="82">
        <f t="shared" si="24"/>
        <v>3.6</v>
      </c>
      <c r="I102" s="61">
        <v>1</v>
      </c>
      <c r="J102" s="62">
        <f t="shared" si="25"/>
        <v>3.6</v>
      </c>
      <c r="K102" s="65">
        <f t="shared" si="26"/>
        <v>3.6</v>
      </c>
    </row>
    <row r="103" spans="1:13" s="8" customFormat="1" ht="20.100000000000001" customHeight="1" thickBot="1" x14ac:dyDescent="0.3">
      <c r="A103" s="60"/>
      <c r="B103" s="60"/>
      <c r="C103" s="59"/>
      <c r="D103" s="80">
        <v>0.2</v>
      </c>
      <c r="E103" s="80">
        <v>0</v>
      </c>
      <c r="F103" s="80">
        <v>0</v>
      </c>
      <c r="G103" s="81">
        <f t="shared" si="23"/>
        <v>0.2</v>
      </c>
      <c r="H103" s="82">
        <f t="shared" si="24"/>
        <v>0.2</v>
      </c>
      <c r="I103" s="61">
        <v>20</v>
      </c>
      <c r="J103" s="62">
        <f t="shared" si="25"/>
        <v>4</v>
      </c>
      <c r="K103" s="65">
        <f t="shared" si="26"/>
        <v>4</v>
      </c>
    </row>
    <row r="104" spans="1:13" s="8" customFormat="1" ht="23.25" customHeight="1" thickBot="1" x14ac:dyDescent="0.4">
      <c r="A104" s="158" t="s">
        <v>21</v>
      </c>
      <c r="B104" s="159"/>
      <c r="C104" s="159"/>
      <c r="D104" s="159"/>
      <c r="E104" s="159"/>
      <c r="F104" s="159"/>
      <c r="G104" s="159"/>
      <c r="H104" s="159"/>
      <c r="I104" s="160"/>
      <c r="J104" s="83">
        <f>SUM(J97:J103)</f>
        <v>259.47000000000003</v>
      </c>
      <c r="K104" s="84"/>
    </row>
    <row r="105" spans="1:13" s="8" customFormat="1" ht="26.25" customHeight="1" thickBot="1" x14ac:dyDescent="0.3">
      <c r="A105" s="161" t="s">
        <v>46</v>
      </c>
      <c r="B105" s="162"/>
      <c r="C105" s="162"/>
      <c r="D105" s="162"/>
      <c r="E105" s="162"/>
      <c r="F105" s="162"/>
      <c r="G105" s="162"/>
      <c r="H105" s="162"/>
      <c r="I105" s="162"/>
      <c r="J105" s="163"/>
      <c r="K105" s="85">
        <f>SUM(K97:K103)</f>
        <v>259.47000000000003</v>
      </c>
    </row>
    <row r="106" spans="1:13" s="8" customFormat="1" x14ac:dyDescent="0.25">
      <c r="M106" s="1"/>
    </row>
    <row r="107" spans="1:13" s="8" customFormat="1" ht="21" x14ac:dyDescent="0.35">
      <c r="A107" s="12" t="s">
        <v>138</v>
      </c>
    </row>
    <row r="108" spans="1:13" s="8" customFormat="1" ht="119.25" customHeight="1" x14ac:dyDescent="0.25">
      <c r="A108" s="86" t="s">
        <v>49</v>
      </c>
      <c r="B108" s="86" t="s">
        <v>72</v>
      </c>
      <c r="C108" s="87" t="s">
        <v>4</v>
      </c>
      <c r="D108" s="86" t="s">
        <v>89</v>
      </c>
      <c r="E108" s="86" t="s">
        <v>48</v>
      </c>
      <c r="F108" s="86" t="s">
        <v>134</v>
      </c>
      <c r="G108" s="2"/>
      <c r="H108" s="2"/>
    </row>
    <row r="109" spans="1:13" s="8" customFormat="1" ht="15.75" x14ac:dyDescent="0.25">
      <c r="A109" s="86" t="s">
        <v>1</v>
      </c>
      <c r="B109" s="86" t="s">
        <v>1</v>
      </c>
      <c r="C109" s="87" t="s">
        <v>1</v>
      </c>
      <c r="D109" s="86" t="s">
        <v>1</v>
      </c>
      <c r="E109" s="86" t="s">
        <v>0</v>
      </c>
      <c r="F109" s="86" t="s">
        <v>0</v>
      </c>
      <c r="G109" s="2"/>
      <c r="H109" s="2"/>
    </row>
    <row r="110" spans="1:13" s="8" customFormat="1" ht="32.25" thickBot="1" x14ac:dyDescent="0.3">
      <c r="A110" s="88" t="s">
        <v>90</v>
      </c>
      <c r="B110" s="88" t="s">
        <v>74</v>
      </c>
      <c r="C110" s="89" t="s">
        <v>22</v>
      </c>
      <c r="D110" s="88" t="s">
        <v>88</v>
      </c>
      <c r="E110" s="88" t="s">
        <v>23</v>
      </c>
      <c r="F110" s="88" t="s">
        <v>7</v>
      </c>
      <c r="G110" s="2"/>
      <c r="H110" s="2"/>
    </row>
    <row r="111" spans="1:13" s="28" customFormat="1" ht="21.75" thickBot="1" x14ac:dyDescent="0.4">
      <c r="A111" s="90">
        <f>+$M$76</f>
        <v>23253.227080000004</v>
      </c>
      <c r="B111" s="91">
        <f>+$K$105</f>
        <v>259.47000000000003</v>
      </c>
      <c r="C111" s="92">
        <f>+$A$111+$B$111</f>
        <v>23512.697080000005</v>
      </c>
      <c r="D111" s="93">
        <f>+$K$90</f>
        <v>7281.5253738300999</v>
      </c>
      <c r="E111" s="94">
        <f>+$C$111/$D$51</f>
        <v>1.2057793374358977E-2</v>
      </c>
      <c r="F111" s="94">
        <f>+$C$111/$D$59</f>
        <v>6.8251660609579115E-2</v>
      </c>
      <c r="G111" s="95"/>
      <c r="H111" s="95"/>
    </row>
    <row r="112" spans="1:13" s="8" customFormat="1" ht="15.75" x14ac:dyDescent="0.25">
      <c r="A112" s="23"/>
      <c r="B112" s="23"/>
      <c r="C112" s="24"/>
      <c r="D112" s="25"/>
      <c r="E112" s="7"/>
      <c r="F112" s="25"/>
      <c r="G112" s="2"/>
      <c r="H112" s="2"/>
      <c r="I112" s="2"/>
    </row>
    <row r="113" spans="1:13" s="8" customFormat="1" ht="21" x14ac:dyDescent="0.35">
      <c r="A113" s="15" t="s">
        <v>139</v>
      </c>
    </row>
    <row r="114" spans="1:13" s="8" customFormat="1" ht="63" x14ac:dyDescent="0.25">
      <c r="A114" s="96" t="s">
        <v>69</v>
      </c>
      <c r="B114" s="96" t="s">
        <v>75</v>
      </c>
      <c r="C114" s="97" t="s">
        <v>93</v>
      </c>
      <c r="D114" s="96" t="s">
        <v>94</v>
      </c>
      <c r="E114" s="2"/>
      <c r="F114" s="2"/>
      <c r="I114" s="2"/>
      <c r="K114" s="2"/>
    </row>
    <row r="115" spans="1:13" s="8" customFormat="1" ht="15.75" x14ac:dyDescent="0.25">
      <c r="A115" s="96" t="s">
        <v>1</v>
      </c>
      <c r="B115" s="96" t="s">
        <v>1</v>
      </c>
      <c r="C115" s="97" t="s">
        <v>1</v>
      </c>
      <c r="D115" s="96" t="s">
        <v>1</v>
      </c>
      <c r="E115" s="2"/>
      <c r="F115" s="2"/>
    </row>
    <row r="116" spans="1:13" s="8" customFormat="1" ht="30.75" customHeight="1" thickBot="1" x14ac:dyDescent="0.3">
      <c r="A116" s="98" t="s">
        <v>70</v>
      </c>
      <c r="B116" s="98" t="s">
        <v>71</v>
      </c>
      <c r="C116" s="99" t="s">
        <v>22</v>
      </c>
      <c r="D116" s="98" t="s">
        <v>91</v>
      </c>
      <c r="E116" s="2"/>
      <c r="F116" s="2"/>
    </row>
    <row r="117" spans="1:13" s="8" customFormat="1" ht="21.75" thickBot="1" x14ac:dyDescent="0.3">
      <c r="A117" s="90">
        <f>+$L$75</f>
        <v>20349.855899999999</v>
      </c>
      <c r="B117" s="91">
        <f>+$J$104</f>
        <v>259.47000000000003</v>
      </c>
      <c r="C117" s="92">
        <f>+$A$117+$B$117</f>
        <v>20609.3259</v>
      </c>
      <c r="D117" s="100">
        <f>+$K$90</f>
        <v>7281.5253738300999</v>
      </c>
      <c r="E117" s="2"/>
      <c r="F117" s="2"/>
      <c r="G117" s="2"/>
      <c r="H117" s="36"/>
    </row>
    <row r="119" spans="1:13" ht="324" customHeight="1" x14ac:dyDescent="0.25">
      <c r="A119" s="170" t="s">
        <v>152</v>
      </c>
      <c r="B119" s="170"/>
      <c r="C119" s="170"/>
      <c r="D119" s="170"/>
      <c r="E119" s="170"/>
      <c r="F119" s="170"/>
      <c r="G119" s="170"/>
      <c r="H119" s="170"/>
      <c r="I119" s="170"/>
      <c r="J119" s="170"/>
      <c r="K119" s="170"/>
      <c r="L119" s="170"/>
      <c r="M119" s="170"/>
    </row>
    <row r="120" spans="1:13" ht="286.5" customHeight="1" x14ac:dyDescent="0.25">
      <c r="A120" s="170"/>
      <c r="B120" s="170"/>
      <c r="C120" s="170"/>
      <c r="D120" s="170"/>
      <c r="E120" s="170"/>
      <c r="F120" s="170"/>
      <c r="G120" s="170"/>
      <c r="H120" s="170"/>
      <c r="I120" s="170"/>
      <c r="J120" s="170"/>
      <c r="K120" s="170"/>
      <c r="L120" s="170"/>
      <c r="M120" s="170"/>
    </row>
    <row r="122" spans="1:13" ht="23.25" x14ac:dyDescent="0.35">
      <c r="B122" s="2"/>
      <c r="C122" s="37" t="s">
        <v>85</v>
      </c>
      <c r="D122" s="2"/>
    </row>
    <row r="123" spans="1:13" x14ac:dyDescent="0.25">
      <c r="B123" s="156" t="s">
        <v>86</v>
      </c>
      <c r="C123" s="156"/>
      <c r="D123" s="156"/>
    </row>
    <row r="124" spans="1:13" ht="23.25" customHeight="1" x14ac:dyDescent="0.25">
      <c r="B124" s="156"/>
      <c r="C124" s="156"/>
      <c r="D124" s="156"/>
    </row>
    <row r="126" spans="1:13" s="26" customFormat="1" ht="23.25" x14ac:dyDescent="0.35">
      <c r="A126" s="169" t="s">
        <v>76</v>
      </c>
      <c r="B126" s="169"/>
      <c r="C126" s="169"/>
      <c r="D126" s="169"/>
      <c r="E126" s="169"/>
      <c r="F126" s="169"/>
      <c r="G126" s="169"/>
      <c r="H126" s="169"/>
      <c r="I126" s="169"/>
      <c r="J126" s="169"/>
      <c r="K126" s="169"/>
      <c r="L126" s="169"/>
      <c r="M126" s="169"/>
    </row>
    <row r="127" spans="1:13" ht="28.5" x14ac:dyDescent="0.45">
      <c r="C127" s="27"/>
      <c r="D127" s="27"/>
      <c r="E127" s="27"/>
      <c r="F127" s="27"/>
      <c r="G127" s="27"/>
      <c r="H127" s="27"/>
      <c r="I127" s="27"/>
      <c r="J127" s="27"/>
      <c r="K127" s="27"/>
      <c r="L127" s="27"/>
      <c r="M127" s="27"/>
    </row>
    <row r="128" spans="1:13" s="10" customFormat="1" ht="27" customHeight="1" x14ac:dyDescent="0.35">
      <c r="A128" s="18" t="s">
        <v>143</v>
      </c>
      <c r="C128" s="129" t="str">
        <f>+$C$9</f>
        <v>B79J210015200XX</v>
      </c>
      <c r="D128" s="131"/>
      <c r="E128" s="4"/>
      <c r="F128" s="13"/>
      <c r="G128" s="13"/>
      <c r="H128" s="13"/>
      <c r="I128" s="13"/>
      <c r="J128" s="13"/>
      <c r="K128" s="13"/>
      <c r="L128" s="13"/>
      <c r="M128" s="13"/>
    </row>
    <row r="129" spans="1:13" s="10" customFormat="1" ht="6" customHeight="1" x14ac:dyDescent="0.35">
      <c r="A129" s="20"/>
      <c r="C129" s="13"/>
      <c r="D129" s="13"/>
      <c r="E129" s="13"/>
      <c r="F129" s="13"/>
      <c r="G129" s="13"/>
      <c r="H129" s="13"/>
      <c r="I129" s="13"/>
      <c r="J129" s="13"/>
      <c r="K129" s="13"/>
      <c r="L129" s="13"/>
      <c r="M129" s="13"/>
    </row>
    <row r="130" spans="1:13" s="10" customFormat="1" ht="27" customHeight="1" x14ac:dyDescent="0.35">
      <c r="A130" s="18" t="s">
        <v>144</v>
      </c>
      <c r="C130" s="129" t="str">
        <f>+$C$11</f>
        <v>89922152XX</v>
      </c>
      <c r="D130" s="131"/>
      <c r="E130" s="13"/>
      <c r="F130" s="13"/>
      <c r="G130" s="13"/>
      <c r="H130" s="13"/>
      <c r="I130" s="13"/>
      <c r="J130" s="13"/>
      <c r="K130" s="13"/>
      <c r="L130" s="13"/>
      <c r="M130" s="13"/>
    </row>
    <row r="131" spans="1:13" s="10" customFormat="1" ht="6" customHeight="1" x14ac:dyDescent="0.35">
      <c r="A131" s="20"/>
      <c r="C131" s="13"/>
      <c r="D131" s="13"/>
      <c r="E131" s="13"/>
      <c r="F131" s="13"/>
      <c r="G131" s="13"/>
      <c r="H131" s="13"/>
      <c r="I131" s="13"/>
      <c r="J131" s="13"/>
      <c r="K131" s="13"/>
      <c r="L131" s="13"/>
      <c r="M131" s="13"/>
    </row>
    <row r="132" spans="1:13" s="10" customFormat="1" ht="27" customHeight="1" x14ac:dyDescent="0.35">
      <c r="A132" s="18" t="s">
        <v>145</v>
      </c>
      <c r="C132" s="129" t="str">
        <f>+$C$13</f>
        <v>MANUTENZIONE STRAORDINARIA …</v>
      </c>
      <c r="D132" s="130"/>
      <c r="E132" s="130"/>
      <c r="F132" s="130"/>
      <c r="G132" s="130"/>
      <c r="H132" s="130"/>
      <c r="I132" s="130"/>
      <c r="J132" s="130"/>
      <c r="K132" s="130"/>
      <c r="L132" s="130"/>
      <c r="M132" s="131"/>
    </row>
    <row r="133" spans="1:13" s="10" customFormat="1" x14ac:dyDescent="0.25">
      <c r="A133" s="9"/>
      <c r="B133" s="11"/>
      <c r="C133" s="11"/>
      <c r="D133" s="11"/>
      <c r="E133" s="11"/>
      <c r="F133" s="11"/>
      <c r="G133" s="11"/>
      <c r="H133" s="11"/>
      <c r="I133" s="11"/>
      <c r="J133" s="11"/>
      <c r="K133" s="11"/>
      <c r="L133" s="11"/>
      <c r="M133" s="11"/>
    </row>
    <row r="134" spans="1:13" s="10" customFormat="1" ht="27" customHeight="1" x14ac:dyDescent="0.35">
      <c r="A134" s="18" t="s">
        <v>127</v>
      </c>
      <c r="C134" s="129" t="str">
        <f>+$C$15</f>
        <v>XXXX</v>
      </c>
      <c r="D134" s="130"/>
      <c r="E134" s="130"/>
      <c r="F134" s="130"/>
      <c r="G134" s="131"/>
      <c r="H134" s="21" t="s">
        <v>73</v>
      </c>
      <c r="I134" s="127" t="str">
        <f>+$I$15</f>
        <v>XXXX</v>
      </c>
      <c r="J134" s="128"/>
      <c r="K134" s="21" t="s">
        <v>63</v>
      </c>
      <c r="L134" s="127" t="str">
        <f>+$L$15</f>
        <v>XXXX</v>
      </c>
      <c r="M134" s="128"/>
    </row>
    <row r="135" spans="1:13" s="10" customFormat="1" ht="6" customHeight="1" x14ac:dyDescent="0.35">
      <c r="A135" s="19"/>
      <c r="B135" s="13"/>
      <c r="C135" s="13"/>
      <c r="D135" s="13"/>
      <c r="E135" s="13"/>
      <c r="F135" s="13"/>
      <c r="G135" s="13"/>
      <c r="H135" s="13"/>
      <c r="I135" s="13"/>
      <c r="J135" s="13"/>
      <c r="K135" s="13"/>
      <c r="L135" s="13"/>
      <c r="M135" s="13"/>
    </row>
    <row r="136" spans="1:13" s="10" customFormat="1" ht="27" customHeight="1" x14ac:dyDescent="0.35">
      <c r="A136" s="18" t="s">
        <v>128</v>
      </c>
      <c r="C136" s="129" t="str">
        <f>+$C$17</f>
        <v>XXXX</v>
      </c>
      <c r="D136" s="130"/>
      <c r="E136" s="130"/>
      <c r="F136" s="130"/>
      <c r="G136" s="131"/>
      <c r="H136" s="21" t="s">
        <v>73</v>
      </c>
      <c r="I136" s="127" t="str">
        <f>+$I$17</f>
        <v>XXXX</v>
      </c>
      <c r="J136" s="128"/>
      <c r="K136" s="21" t="s">
        <v>63</v>
      </c>
      <c r="L136" s="127" t="str">
        <f>+$L$17</f>
        <v>XXXX</v>
      </c>
      <c r="M136" s="128"/>
    </row>
    <row r="137" spans="1:13" ht="28.5" x14ac:dyDescent="0.45">
      <c r="C137" s="27"/>
      <c r="D137" s="27"/>
      <c r="E137" s="27"/>
      <c r="F137" s="27"/>
      <c r="G137" s="27"/>
      <c r="H137" s="27"/>
      <c r="I137" s="27"/>
      <c r="J137" s="27"/>
      <c r="K137" s="27"/>
      <c r="L137" s="27"/>
      <c r="M137" s="27"/>
    </row>
    <row r="138" spans="1:13" ht="53.25" customHeight="1" x14ac:dyDescent="0.45">
      <c r="C138" s="27"/>
      <c r="D138" s="27"/>
      <c r="E138" s="27"/>
      <c r="F138" s="27"/>
      <c r="G138" s="27"/>
      <c r="H138" s="27"/>
      <c r="I138" s="27"/>
      <c r="J138" s="27"/>
      <c r="K138" s="27"/>
      <c r="L138" s="27"/>
      <c r="M138" s="27"/>
    </row>
    <row r="139" spans="1:13" ht="46.5" x14ac:dyDescent="0.7">
      <c r="A139" s="164" t="s">
        <v>146</v>
      </c>
      <c r="B139" s="164"/>
      <c r="C139" s="164"/>
      <c r="D139" s="164"/>
      <c r="E139" s="164"/>
      <c r="F139" s="164"/>
      <c r="G139" s="164"/>
      <c r="H139" s="164"/>
      <c r="I139" s="164"/>
      <c r="J139" s="164"/>
      <c r="K139" s="164"/>
      <c r="L139" s="164"/>
      <c r="M139" s="164"/>
    </row>
    <row r="140" spans="1:13" ht="39" customHeight="1" x14ac:dyDescent="0.25"/>
    <row r="141" spans="1:13" ht="32.25" customHeight="1" x14ac:dyDescent="0.25">
      <c r="A141" s="157" t="s">
        <v>113</v>
      </c>
      <c r="B141" s="157"/>
      <c r="C141" s="157"/>
      <c r="D141" s="157"/>
      <c r="E141" s="157"/>
      <c r="F141" s="157"/>
      <c r="G141" s="157"/>
      <c r="H141" s="157"/>
      <c r="I141" s="157"/>
      <c r="J141" s="157"/>
      <c r="K141" s="157"/>
      <c r="L141" s="157"/>
      <c r="M141" s="157"/>
    </row>
    <row r="142" spans="1:13" ht="69.75" customHeight="1" x14ac:dyDescent="0.25">
      <c r="A142" s="157"/>
      <c r="B142" s="157"/>
      <c r="C142" s="157"/>
      <c r="D142" s="157"/>
      <c r="E142" s="157"/>
      <c r="F142" s="157"/>
      <c r="G142" s="157"/>
      <c r="H142" s="157"/>
      <c r="I142" s="157"/>
      <c r="J142" s="157"/>
      <c r="K142" s="157"/>
      <c r="L142" s="157"/>
      <c r="M142" s="157"/>
    </row>
    <row r="143" spans="1:13" s="10" customFormat="1" ht="41.25" customHeight="1" x14ac:dyDescent="0.35">
      <c r="A143" s="16"/>
      <c r="B143" s="13"/>
      <c r="F143" s="2"/>
      <c r="G143" s="37" t="s">
        <v>36</v>
      </c>
      <c r="H143" s="2"/>
      <c r="K143" s="13"/>
      <c r="L143" s="13"/>
      <c r="M143" s="13"/>
    </row>
    <row r="144" spans="1:13" s="10" customFormat="1" ht="52.5" customHeight="1" x14ac:dyDescent="0.35">
      <c r="A144" s="29"/>
      <c r="B144" s="19"/>
      <c r="F144" s="156" t="s">
        <v>86</v>
      </c>
      <c r="G144" s="156"/>
      <c r="H144" s="156"/>
      <c r="K144" s="13"/>
      <c r="L144" s="13"/>
      <c r="M144" s="13"/>
    </row>
    <row r="145" spans="1:13" s="10" customFormat="1" ht="52.5" customHeight="1" x14ac:dyDescent="0.35">
      <c r="A145" s="29"/>
      <c r="B145" s="19"/>
      <c r="F145" s="101"/>
      <c r="G145" s="101"/>
      <c r="H145" s="101"/>
      <c r="K145" s="13"/>
      <c r="L145" s="13"/>
      <c r="M145" s="13"/>
    </row>
    <row r="146" spans="1:13" ht="32.25" customHeight="1" x14ac:dyDescent="0.25">
      <c r="A146" s="157" t="s">
        <v>114</v>
      </c>
      <c r="B146" s="157"/>
      <c r="C146" s="157"/>
      <c r="D146" s="157"/>
      <c r="E146" s="157"/>
      <c r="F146" s="157"/>
      <c r="G146" s="157"/>
      <c r="H146" s="157"/>
      <c r="I146" s="157"/>
      <c r="J146" s="157"/>
      <c r="K146" s="157"/>
      <c r="L146" s="157"/>
      <c r="M146" s="157"/>
    </row>
    <row r="147" spans="1:13" ht="73.5" customHeight="1" x14ac:dyDescent="0.25">
      <c r="A147" s="157"/>
      <c r="B147" s="157"/>
      <c r="C147" s="157"/>
      <c r="D147" s="157"/>
      <c r="E147" s="157"/>
      <c r="F147" s="157"/>
      <c r="G147" s="157"/>
      <c r="H147" s="157"/>
      <c r="I147" s="157"/>
      <c r="J147" s="157"/>
      <c r="K147" s="157"/>
      <c r="L147" s="157"/>
      <c r="M147" s="157"/>
    </row>
    <row r="148" spans="1:13" s="10" customFormat="1" ht="33.75" customHeight="1" x14ac:dyDescent="0.35">
      <c r="A148" s="16"/>
      <c r="B148" s="14"/>
      <c r="C148" s="14"/>
      <c r="D148" s="14"/>
      <c r="E148" s="14"/>
      <c r="F148" s="2"/>
      <c r="G148" s="37" t="s">
        <v>77</v>
      </c>
      <c r="H148" s="2"/>
      <c r="K148" s="14"/>
      <c r="L148" s="14"/>
      <c r="M148" s="14"/>
    </row>
    <row r="149" spans="1:13" s="10" customFormat="1" ht="52.5" customHeight="1" x14ac:dyDescent="0.25">
      <c r="A149" s="29"/>
      <c r="B149" s="14"/>
      <c r="C149" s="14"/>
      <c r="D149" s="14"/>
      <c r="E149" s="14"/>
      <c r="F149" s="156" t="s">
        <v>86</v>
      </c>
      <c r="G149" s="156"/>
      <c r="H149" s="156"/>
      <c r="K149" s="14"/>
      <c r="L149" s="14"/>
      <c r="M149" s="14"/>
    </row>
  </sheetData>
  <mergeCells count="63">
    <mergeCell ref="A90:J90"/>
    <mergeCell ref="A91:L91"/>
    <mergeCell ref="A126:M126"/>
    <mergeCell ref="A119:M120"/>
    <mergeCell ref="F149:H149"/>
    <mergeCell ref="A141:M142"/>
    <mergeCell ref="A146:M147"/>
    <mergeCell ref="A104:I104"/>
    <mergeCell ref="A105:J105"/>
    <mergeCell ref="B123:D124"/>
    <mergeCell ref="F144:H144"/>
    <mergeCell ref="A139:M139"/>
    <mergeCell ref="C128:D128"/>
    <mergeCell ref="C130:D130"/>
    <mergeCell ref="C132:M132"/>
    <mergeCell ref="C134:G134"/>
    <mergeCell ref="A75:K75"/>
    <mergeCell ref="A76:L76"/>
    <mergeCell ref="L15:M15"/>
    <mergeCell ref="C13:M13"/>
    <mergeCell ref="I17:J17"/>
    <mergeCell ref="L17:M17"/>
    <mergeCell ref="A49:C49"/>
    <mergeCell ref="E26:F26"/>
    <mergeCell ref="H26:I26"/>
    <mergeCell ref="A30:M30"/>
    <mergeCell ref="A74:I74"/>
    <mergeCell ref="A44:M45"/>
    <mergeCell ref="A47:M47"/>
    <mergeCell ref="B28:D28"/>
    <mergeCell ref="L26:M26"/>
    <mergeCell ref="A29:M29"/>
    <mergeCell ref="B34:M35"/>
    <mergeCell ref="A37:M38"/>
    <mergeCell ref="A42:M42"/>
    <mergeCell ref="B26:C26"/>
    <mergeCell ref="B22:H22"/>
    <mergeCell ref="B24:H24"/>
    <mergeCell ref="A3:M3"/>
    <mergeCell ref="A5:M5"/>
    <mergeCell ref="A1:M1"/>
    <mergeCell ref="I15:J15"/>
    <mergeCell ref="A4:M4"/>
    <mergeCell ref="A2:M2"/>
    <mergeCell ref="C9:D9"/>
    <mergeCell ref="C11:D11"/>
    <mergeCell ref="C15:G15"/>
    <mergeCell ref="C17:G17"/>
    <mergeCell ref="B20:H20"/>
    <mergeCell ref="I134:J134"/>
    <mergeCell ref="L134:M134"/>
    <mergeCell ref="C136:G136"/>
    <mergeCell ref="I136:J136"/>
    <mergeCell ref="L136:M136"/>
    <mergeCell ref="D51:E51"/>
    <mergeCell ref="D49:E49"/>
    <mergeCell ref="D53:E53"/>
    <mergeCell ref="J57:K57"/>
    <mergeCell ref="J59:K59"/>
    <mergeCell ref="G57:H57"/>
    <mergeCell ref="G59:H59"/>
    <mergeCell ref="D57:E57"/>
    <mergeCell ref="D59:E59"/>
  </mergeCells>
  <printOptions horizontalCentered="1"/>
  <pageMargins left="0.31496062992125984" right="0.31496062992125984" top="0.78740157480314965" bottom="0.74803149606299213" header="0.51181102362204722" footer="0.31496062992125984"/>
  <pageSetup paperSize="9" scale="58" fitToHeight="0" orientation="landscape" horizontalDpi="150" r:id="rId1"/>
  <headerFooter>
    <oddFooter>&amp;C&amp;P/&amp;N</oddFooter>
  </headerFooter>
  <rowBreaks count="5" manualBreakCount="5">
    <brk id="41" max="12" man="1"/>
    <brk id="76" max="12" man="1"/>
    <brk id="91" max="12" man="1"/>
    <brk id="118" max="12" man="1"/>
    <brk id="124" max="12" man="1"/>
  </rowBreaks>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1</vt:i4>
      </vt:variant>
    </vt:vector>
  </HeadingPairs>
  <TitlesOfParts>
    <vt:vector size="2" baseType="lpstr">
      <vt:lpstr>mod.D_prezzi</vt:lpstr>
      <vt:lpstr>mod.D_prezzi!Area_stampa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Chiara Bordoni</dc:creator>
  <cp:lastModifiedBy>Chiara Bordoni</cp:lastModifiedBy>
  <cp:lastPrinted>2022-08-29T13:20:13Z</cp:lastPrinted>
  <dcterms:created xsi:type="dcterms:W3CDTF">2020-08-07T09:24:55Z</dcterms:created>
  <dcterms:modified xsi:type="dcterms:W3CDTF">2022-08-29T13:20:18Z</dcterms:modified>
</cp:coreProperties>
</file>